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9.xml" ContentType="application/vnd.openxmlformats-officedocument.drawing+xml"/>
  <Override PartName="/xl/charts/chart40.xml" ContentType="application/vnd.openxmlformats-officedocument.drawingml.chart+xml"/>
  <Override PartName="/xl/theme/themeOverride2.xml" ContentType="application/vnd.openxmlformats-officedocument.themeOverride+xml"/>
  <Override PartName="/xl/charts/chart41.xml" ContentType="application/vnd.openxmlformats-officedocument.drawingml.chart+xml"/>
  <Override PartName="/xl/theme/themeOverride3.xml" ContentType="application/vnd.openxmlformats-officedocument.themeOverride+xml"/>
  <Override PartName="/xl/charts/chart42.xml" ContentType="application/vnd.openxmlformats-officedocument.drawingml.chart+xml"/>
  <Override PartName="/xl/theme/themeOverride4.xml" ContentType="application/vnd.openxmlformats-officedocument.themeOverride+xml"/>
  <Override PartName="/xl/charts/chart43.xml" ContentType="application/vnd.openxmlformats-officedocument.drawingml.chart+xml"/>
  <Override PartName="/xl/theme/themeOverride5.xml" ContentType="application/vnd.openxmlformats-officedocument.themeOverride+xml"/>
  <Override PartName="/xl/charts/chart44.xml" ContentType="application/vnd.openxmlformats-officedocument.drawingml.chart+xml"/>
  <Override PartName="/xl/theme/themeOverride6.xml" ContentType="application/vnd.openxmlformats-officedocument.themeOverride+xml"/>
  <Override PartName="/xl/charts/chart45.xml" ContentType="application/vnd.openxmlformats-officedocument.drawingml.chart+xml"/>
  <Override PartName="/xl/theme/themeOverride7.xml" ContentType="application/vnd.openxmlformats-officedocument.themeOverride+xml"/>
  <Override PartName="/xl/charts/chart46.xml" ContentType="application/vnd.openxmlformats-officedocument.drawingml.chart+xml"/>
  <Override PartName="/xl/theme/themeOverride8.xml" ContentType="application/vnd.openxmlformats-officedocument.themeOverride+xml"/>
  <Override PartName="/xl/charts/chart4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Fitxa tècnica" sheetId="2" r:id="rId1"/>
    <sheet name="Index" sheetId="4" r:id="rId2"/>
    <sheet name="Resum" sheetId="7" r:id="rId3"/>
    <sheet name="Taules" sheetId="1" r:id="rId4"/>
    <sheet name="Gràfics" sheetId="3" r:id="rId5"/>
    <sheet name="Comparativa" sheetId="5" r:id="rId6"/>
    <sheet name="Taules comparativa" sheetId="6" state="hidden" r:id="rId7"/>
  </sheets>
  <externalReferences>
    <externalReference r:id="rId8"/>
  </externalReferences>
  <definedNames>
    <definedName name="_xlnm.Print_Area" localSheetId="5">Comparativa!#REF!</definedName>
    <definedName name="_xlnm.Print_Area" localSheetId="2">Resum!$A$1:$S$62</definedName>
  </definedNames>
  <calcPr calcId="145621"/>
</workbook>
</file>

<file path=xl/calcChain.xml><?xml version="1.0" encoding="utf-8"?>
<calcChain xmlns="http://schemas.openxmlformats.org/spreadsheetml/2006/main">
  <c r="C266" i="1" l="1"/>
  <c r="U266" i="1"/>
  <c r="S148" i="1"/>
  <c r="Q148" i="1"/>
  <c r="O148" i="1"/>
  <c r="M148" i="1"/>
  <c r="K148" i="1"/>
  <c r="I148" i="1"/>
  <c r="G148" i="1"/>
  <c r="E148" i="1"/>
  <c r="C148" i="1"/>
  <c r="Y49" i="7" l="1"/>
  <c r="Z26" i="7"/>
  <c r="C76" i="6" l="1"/>
  <c r="C74" i="6"/>
  <c r="E59" i="6"/>
  <c r="K127" i="6"/>
  <c r="J127" i="6"/>
  <c r="I127" i="6"/>
  <c r="H127" i="6"/>
  <c r="G127" i="6"/>
  <c r="F127" i="6"/>
  <c r="E127" i="6"/>
  <c r="D127" i="6"/>
  <c r="C127" i="6"/>
  <c r="L75" i="6"/>
  <c r="K75" i="6"/>
  <c r="J75" i="6"/>
  <c r="P67" i="6"/>
  <c r="O67" i="6"/>
  <c r="N67" i="6"/>
  <c r="M67" i="6"/>
  <c r="L67" i="6"/>
  <c r="K67" i="6"/>
  <c r="D62" i="6"/>
  <c r="C62" i="6"/>
  <c r="D61" i="6"/>
  <c r="C61" i="6"/>
  <c r="D60" i="6"/>
  <c r="J60" i="6" s="1"/>
  <c r="C60" i="6"/>
  <c r="H60" i="6" s="1"/>
  <c r="D59" i="6"/>
  <c r="C59" i="6"/>
  <c r="D58" i="6"/>
  <c r="J58" i="6" s="1"/>
  <c r="C58" i="6"/>
  <c r="H58" i="6" s="1"/>
  <c r="E62" i="6"/>
  <c r="E61" i="6"/>
  <c r="E60" i="6"/>
  <c r="L60" i="6" s="1"/>
  <c r="E58" i="6"/>
  <c r="L58" i="6" s="1"/>
  <c r="N539" i="3" l="1"/>
  <c r="X349" i="3"/>
  <c r="W349" i="3"/>
  <c r="V349" i="3"/>
  <c r="U349" i="3"/>
  <c r="S349" i="3"/>
  <c r="R349" i="3"/>
  <c r="Q349" i="3"/>
  <c r="P349" i="3"/>
  <c r="G12" i="1" l="1"/>
  <c r="G11" i="1"/>
  <c r="E32" i="2" l="1"/>
  <c r="G32" i="2" s="1"/>
  <c r="D32" i="2"/>
  <c r="G31" i="2"/>
  <c r="F31" i="2"/>
  <c r="D21" i="2"/>
  <c r="F32" i="2" l="1"/>
</calcChain>
</file>

<file path=xl/sharedStrings.xml><?xml version="1.0" encoding="utf-8"?>
<sst xmlns="http://schemas.openxmlformats.org/spreadsheetml/2006/main" count="1436" uniqueCount="482">
  <si>
    <t>POBLACIÓ, MOSTRA I GÈNERE</t>
  </si>
  <si>
    <t>Gènere</t>
  </si>
  <si>
    <t>Dona</t>
  </si>
  <si>
    <t>Home</t>
  </si>
  <si>
    <t>Respostes</t>
  </si>
  <si>
    <t>%</t>
  </si>
  <si>
    <t>ARQUITECTURA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</si>
  <si>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</si>
  <si>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</si>
  <si>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</si>
  <si>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</si>
  <si>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</si>
  <si>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</si>
  <si>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</si>
  <si>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</si>
  <si>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</si>
  <si>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</si>
  <si>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</si>
  <si>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</si>
  <si>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</si>
  <si>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</si>
  <si>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</si>
  <si>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</si>
  <si>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</si>
  <si>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</si>
  <si>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</si>
  <si>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</si>
  <si>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</si>
  <si>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</si>
  <si>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</si>
  <si>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</si>
  <si>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VIA D'ACCÈS</t>
  </si>
  <si>
    <t>Via d’accés a la primera feina</t>
  </si>
  <si>
    <t>Contactes (personals, familiars) ...</t>
  </si>
  <si>
    <t>Anuncis de premsa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</si>
  <si>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</si>
  <si>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</si>
  <si>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</si>
  <si>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</si>
  <si>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Pràctiques d'estudis</t>
  </si>
  <si>
    <t>Serveis d'universitats</t>
  </si>
  <si>
    <t>ETT</t>
  </si>
  <si>
    <t>Empreses de selecció</t>
  </si>
  <si>
    <t>Internet</t>
  </si>
  <si>
    <t>Altres</t>
  </si>
  <si>
    <t>ANY D'INICI DE LA FEINA ACTUAL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</si>
  <si>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</si>
  <si>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</si>
  <si>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</si>
  <si>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</si>
  <si>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</si>
  <si>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Les funcions requereixen formació universitària?</t>
  </si>
  <si>
    <t>TIPUS DE CONTRACTE</t>
  </si>
  <si>
    <t>Tipus de contracte</t>
  </si>
  <si>
    <t>Fix</t>
  </si>
  <si>
    <t>Autònom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</si>
  <si>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</si>
  <si>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</si>
  <si>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</si>
  <si>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</si>
  <si>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</si>
  <si>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</si>
  <si>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</si>
  <si>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</si>
  <si>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</si>
  <si>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</si>
  <si>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</si>
  <si>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</si>
  <si>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</si>
  <si>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</si>
  <si>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</si>
  <si>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</si>
  <si>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</si>
  <si>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</si>
  <si>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</si>
  <si>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</si>
  <si>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</si>
  <si>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</si>
  <si>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</si>
  <si>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</si>
  <si>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</si>
  <si>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</si>
  <si>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</si>
  <si>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</si>
  <si>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</si>
  <si>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</si>
  <si>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</si>
  <si>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</si>
  <si>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</si>
  <si>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</si>
  <si>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</si>
  <si>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</si>
  <si>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</si>
  <si>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</si>
  <si>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</si>
  <si>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</si>
  <si>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</si>
  <si>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</si>
  <si>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</si>
  <si>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</si>
  <si>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</si>
  <si>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</si>
  <si>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</si>
  <si>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</si>
  <si>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</si>
  <si>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</si>
  <si>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</si>
  <si>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</si>
  <si>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</si>
  <si>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No</t>
  </si>
  <si>
    <t xml:space="preserve"> Sí</t>
  </si>
  <si>
    <t>BRANCA D'ACTIVITAT</t>
  </si>
  <si>
    <t>Branca d’activitat econòmica de l’empresa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</si>
  <si>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</si>
  <si>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</si>
  <si>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</si>
  <si>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</si>
  <si>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Extracció i transformació de minerals</t>
  </si>
  <si>
    <t>Indústries químiques</t>
  </si>
  <si>
    <t>Indústries farmacèutiques i cosmètiques</t>
  </si>
  <si>
    <t>Metal·lúrgia, material elèctric i de precisió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</si>
  <si>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</si>
  <si>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</si>
  <si>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</si>
  <si>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</si>
  <si>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</si>
  <si>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</si>
  <si>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</si>
  <si>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</si>
  <si>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</si>
  <si>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</si>
  <si>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</si>
  <si>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</si>
  <si>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</si>
  <si>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</si>
  <si>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</si>
  <si>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</si>
  <si>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</si>
  <si>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</si>
  <si>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</si>
  <si>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</si>
  <si>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</si>
  <si>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</si>
  <si>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</si>
  <si>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</si>
  <si>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</si>
  <si>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</si>
  <si>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Desv.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</si>
  <si>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</si>
  <si>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</si>
  <si>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</si>
  <si>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</si>
  <si>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</si>
  <si>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</si>
  <si>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</si>
  <si>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</si>
  <si>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</si>
  <si>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</si>
  <si>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ACADÈMIQUES</t>
  </si>
  <si>
    <t>Formació teòrica</t>
  </si>
  <si>
    <t>Formació pràctica</t>
  </si>
  <si>
    <t>INSTRUMENTALS</t>
  </si>
  <si>
    <t>Informàtica</t>
  </si>
  <si>
    <t>Idiomes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</si>
  <si>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</si>
  <si>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</si>
  <si>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</si>
  <si>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</si>
  <si>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</si>
  <si>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</si>
  <si>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COGNITIVES</t>
  </si>
  <si>
    <t>Presa de decisions</t>
  </si>
  <si>
    <t>Creativitat</t>
  </si>
  <si>
    <t>Pensament crític</t>
  </si>
  <si>
    <t>GRADUATS NO OCUPATS</t>
  </si>
  <si>
    <t>Aturats Sí/No</t>
  </si>
  <si>
    <t>Inactiu Sí/No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</si>
  <si>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</si>
  <si>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</si>
  <si>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</si>
  <si>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</si>
  <si>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</si>
  <si>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</si>
  <si>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</si>
  <si>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</si>
  <si>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De 4 a 5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</si>
  <si>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</si>
  <si>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</si>
  <si>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</si>
  <si>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</si>
  <si>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</si>
  <si>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</si>
  <si>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</si>
  <si>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</si>
  <si>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</si>
  <si>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</si>
  <si>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</si>
  <si>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</si>
  <si>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</si>
  <si>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</si>
  <si>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</si>
  <si>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</si>
  <si>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</si>
  <si>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</si>
  <si>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</si>
  <si>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</si>
  <si>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</si>
  <si>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</si>
  <si>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MOTIUS PER NO CERCAR FEINA</t>
  </si>
  <si>
    <t>Motius de no recerca de feina</t>
  </si>
  <si>
    <t>Continuar estudis/oposicions</t>
  </si>
  <si>
    <t>Maternitat/llar</t>
  </si>
  <si>
    <t>SATISFACCIÓ CARRERA/UNIVERSITAT</t>
  </si>
  <si>
    <t>Repetiries la carrera?</t>
  </si>
  <si>
    <t>Repetiries la universitat?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</si>
  <si>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</si>
  <si>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</si>
  <si>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</si>
  <si>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</si>
  <si>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</si>
  <si>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</si>
  <si>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</si>
  <si>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</si>
  <si>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</si>
  <si>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</si>
  <si>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</si>
  <si>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</si>
  <si>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</si>
  <si>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</si>
  <si>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</si>
  <si>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</si>
  <si>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</si>
  <si>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</si>
  <si>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</si>
  <si>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</si>
  <si>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ESCOLA TÈCNICA SUPERIOR D'ARQUITECTURA DEL VALLES</t>
  </si>
  <si>
    <t>FITXA TÈCNICA</t>
  </si>
  <si>
    <t>EDICIÓ 2014</t>
  </si>
  <si>
    <t>Població</t>
  </si>
  <si>
    <t>Persones titulades de la promoció del 2009 (curs 2009-2010)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</si>
  <si>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</si>
  <si>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</si>
  <si>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</si>
  <si>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</si>
  <si>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</si>
  <si>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</si>
  <si>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</si>
  <si>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>L’estudi s’ha dut a terme entre el 15 de gener i el 28 de març de 2014.</t>
  </si>
  <si>
    <t xml:space="preserve">Nom del Centre:  </t>
  </si>
  <si>
    <t xml:space="preserve">Titulacions: </t>
  </si>
  <si>
    <t>Arquitectura</t>
  </si>
  <si>
    <t>CARACTERÍSTIQUES TÈCNIQUES</t>
  </si>
  <si>
    <t>Mostra</t>
  </si>
  <si>
    <t>% Resp.</t>
  </si>
  <si>
    <t>Err.Mostral</t>
  </si>
  <si>
    <t>TOTAL ETSAV</t>
  </si>
  <si>
    <t>TITULATS ANY ACADÈMIC 2009-2010</t>
  </si>
  <si>
    <t>1. PERFIL ENSENYAMENT</t>
  </si>
  <si>
    <t>2. OCUPATS</t>
  </si>
  <si>
    <t xml:space="preserve">2.1 DADES DE LA PRIMERA INSERCIÓ </t>
  </si>
  <si>
    <t xml:space="preserve">2.2 SITUACIÓ LABORAL </t>
  </si>
  <si>
    <t>2.3 FACTORS DE CONTRACTACIÓ</t>
  </si>
  <si>
    <t>2.4 SATISFACCIÓ AMB LA FEINA ACTUAL</t>
  </si>
  <si>
    <t>2.5 NIVELL I ADEQUACIÓ DE LES COMPETÈNCIES</t>
  </si>
  <si>
    <t>3. GRADUATS NO OCUPATS*</t>
  </si>
  <si>
    <t>* (Nota: inclou graduats que no treballen actualment, però busquen feina i els que no han treballat mai)</t>
  </si>
  <si>
    <t>3.1 ATURATS</t>
  </si>
  <si>
    <t>3.2 INACTIUS</t>
  </si>
  <si>
    <t>4. SATISFACCIÓ, FORMACIÓ CONTINUADA I MOBILITAT</t>
  </si>
  <si>
    <t>5. RENDIMENT ACADÈMIC I ESTATUS SOCIOECONÒMIC</t>
  </si>
  <si>
    <t>Fa 1 any</t>
  </si>
  <si>
    <t>Fa 2 anys</t>
  </si>
  <si>
    <t>Fa 3 anys</t>
  </si>
  <si>
    <t>Fa més de 3 anys</t>
  </si>
  <si>
    <t>Any d’inici de la feina actual</t>
  </si>
  <si>
    <t>POBLACIÓ I MOSTRA</t>
  </si>
  <si>
    <t>ESCOLA TÈCNICA SUPERIOR D'ARQUITECTURA DEL VALLÈS</t>
  </si>
  <si>
    <t>Població total</t>
  </si>
  <si>
    <t>Total de la mostra</t>
  </si>
  <si>
    <t>GÈNERE</t>
  </si>
  <si>
    <t>LA FEINA ACTUAL ES LA PRIMERA</t>
  </si>
  <si>
    <t>TEMPS DEDICAT A TROBAR LA PRIMERA FEINA</t>
  </si>
  <si>
    <t>ANY INICI DE LA FEINA ACTUAL</t>
  </si>
  <si>
    <t>Requisits desglosat</t>
  </si>
  <si>
    <t>Funcions no pròpies</t>
  </si>
  <si>
    <t>Funcions pròpies</t>
  </si>
  <si>
    <t>JORNADA LABORAL: TEMPS COMPLET</t>
  </si>
  <si>
    <t>Nota: Recull les respostes dels titulats amb contracte temporal</t>
  </si>
  <si>
    <t>ÀMBIT DE L'EMPRESA</t>
  </si>
  <si>
    <t>UBICACIÓ DE LA FEINA</t>
  </si>
  <si>
    <t>GUANYS ANUALS BRUTS</t>
  </si>
  <si>
    <t>2.3 FACTORS DE CONTRACTACIÓ (MITJANA)</t>
  </si>
  <si>
    <t>2.4 SATISFACCIÓ AMB LA FEINA ACTUAL (MITJANA)</t>
  </si>
  <si>
    <t>NIVELL I ADEQUACI�A LES COMPET�CIES</t>
  </si>
  <si>
    <t>Documentació</t>
  </si>
  <si>
    <t>Solució de prombles</t>
  </si>
  <si>
    <t>Aturats</t>
  </si>
  <si>
    <t>Inactius</t>
  </si>
  <si>
    <t>TEMPS DE RECERCA DE FEINA (ATURATS)</t>
  </si>
  <si>
    <t>NÚMERO DE FEINES REBUTJADES</t>
  </si>
  <si>
    <t>4. FORMACIÓ CONTINUADA I MOBILITAT</t>
  </si>
  <si>
    <t>SATISFACCIÓ AMB UPC/TITULACIÓ</t>
  </si>
  <si>
    <t>Repetirien la carrera</t>
  </si>
  <si>
    <t>Repetirien la universitat</t>
  </si>
  <si>
    <t>CONTINUACIÓ AMB ELS ESTUDIS</t>
  </si>
  <si>
    <t>Cursos espec.</t>
  </si>
  <si>
    <t>Llicenciatura</t>
  </si>
  <si>
    <t>Postgrau/màster</t>
  </si>
  <si>
    <t>Doctorat</t>
  </si>
  <si>
    <t>Durant els estudis</t>
  </si>
  <si>
    <t>Laboralment</t>
  </si>
  <si>
    <t>NOTA DE L' EXPEDIENT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</si>
  <si>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</si>
  <si>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</si>
  <si>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</si>
  <si>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</si>
  <si>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</si>
  <si>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</si>
  <si>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</si>
  <si>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</si>
  <si>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</si>
  <si>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</si>
  <si>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</si>
  <si>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</si>
  <si>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</si>
  <si>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</si>
  <si>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</si>
  <si>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</si>
  <si>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</si>
  <si>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</si>
  <si>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</si>
  <si>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</si>
  <si>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</si>
  <si>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</si>
  <si>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</si>
  <si>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</si>
  <si>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</si>
  <si>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</si>
  <si>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</si>
  <si>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</si>
  <si>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</si>
  <si>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</si>
  <si>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</si>
  <si>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</si>
  <si>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</si>
  <si>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</si>
  <si>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</si>
  <si>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</si>
  <si>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</si>
  <si>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</si>
  <si>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</si>
  <si>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- Dificultats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</si>
  <si>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</si>
  <si>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</si>
  <si>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</si>
  <si>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</si>
  <si>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</si>
  <si>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</si>
  <si>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- Població, mostra i gènere</t>
  </si>
  <si>
    <t>EVOLUCIÓ DE L' ESTATUS D'INSERCIÓ</t>
  </si>
  <si>
    <t xml:space="preserve">EVOLUCIÓ DE TEMPS D'INSERCIÓ A LA PRIMERA FEINA </t>
  </si>
  <si>
    <t xml:space="preserve">REQUISITS PER A LA FEINA ACTUAL </t>
  </si>
  <si>
    <t>Nota: Sou brut anual</t>
  </si>
  <si>
    <t xml:space="preserve">         </t>
  </si>
  <si>
    <t xml:space="preserve">TEMPS DE RECERCA DE FEINA (només pels aturats) </t>
  </si>
  <si>
    <t>* En les edicions de 2005 i 2008 no hi havia cap titulat en situació d'atur</t>
  </si>
  <si>
    <t>TAULES COMPARATIVES</t>
  </si>
  <si>
    <t>SI      1998</t>
  </si>
  <si>
    <t>No ha treballat mai</t>
  </si>
  <si>
    <t>Aturat</t>
  </si>
  <si>
    <t>Ocupat</t>
  </si>
  <si>
    <t>Més
d'un any</t>
  </si>
  <si>
    <t>De 6 a 12
mesos</t>
  </si>
  <si>
    <t>De 3 a 6
mesos</t>
  </si>
  <si>
    <t>D'un a 3 mesos</t>
  </si>
  <si>
    <t>Menys
d'un mes</t>
  </si>
  <si>
    <t>Abans
d'acabar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</si>
  <si>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</si>
  <si>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</si>
  <si>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</si>
  <si>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</si>
  <si>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</si>
  <si>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</si>
  <si>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NO    1998</t>
  </si>
  <si>
    <t>FIX</t>
  </si>
  <si>
    <t>TEMPORAL</t>
  </si>
  <si>
    <t>BECARI</t>
  </si>
  <si>
    <t>SENSE COTNRACTE</t>
  </si>
  <si>
    <t>SENSE CONTRACTE</t>
  </si>
  <si>
    <t>REQUISITS PER A LA FEINA</t>
  </si>
  <si>
    <t>NS/NC</t>
  </si>
  <si>
    <t>Menys 
9.000 €</t>
  </si>
  <si>
    <t>9.000 €
12.000 €</t>
  </si>
  <si>
    <t>12.000 €
18.000 €</t>
  </si>
  <si>
    <t>Més de 30.000 €</t>
  </si>
  <si>
    <t>18.000 €
30.000 €</t>
  </si>
  <si>
    <t>30.000 €
40.000 €</t>
  </si>
  <si>
    <t>Més de 
40.000 €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</si>
  <si>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</si>
  <si>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</si>
  <si>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</si>
  <si>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</si>
  <si>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</si>
  <si>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Menys de 
6 mesos</t>
  </si>
  <si>
    <t>Entre 6 mesos
i 1 any</t>
  </si>
  <si>
    <t>Entre 1 any
i 2 anys</t>
  </si>
  <si>
    <t>Més de
2 anys</t>
  </si>
  <si>
    <t>MOBILITAT (%)</t>
  </si>
  <si>
    <t>Sí has tingut una experiència de mobilitat, de quin tipus ha estat?</t>
  </si>
  <si>
    <t>TAULA PER RESUM</t>
  </si>
  <si>
    <t>(Molt baix 1 - 7 Molt alt)</t>
  </si>
  <si>
    <t xml:space="preserve"> </t>
  </si>
  <si>
    <t xml:space="preserve">Documentació </t>
  </si>
  <si>
    <t>Diferencia</t>
  </si>
  <si>
    <t>Nivell obtingut</t>
  </si>
  <si>
    <t>Utilitat per a la feina</t>
  </si>
  <si>
    <t>Comparativa de l'evolució de titulats (Edició 2008/2011/2014)</t>
  </si>
  <si>
    <t xml:space="preserve">        Enllaç a la comparativa (totes les edicions)</t>
  </si>
  <si>
    <t xml:space="preserve">        Enllaç a les taules (edició 2014)</t>
  </si>
  <si>
    <t xml:space="preserve">        Enllaç als gràfics (edició 2014) </t>
  </si>
  <si>
    <t>PRINCIPALS INDICADORS</t>
  </si>
  <si>
    <t/>
  </si>
  <si>
    <t>REQUISITS PER LA FEINA</t>
  </si>
  <si>
    <t>Les funcions són les pròpies del nivell de titulació exigit?</t>
  </si>
  <si>
    <t>No aplica</t>
  </si>
  <si>
    <t>Ns/Nc</t>
  </si>
  <si>
    <t>Sí (funcions pròpies)</t>
  </si>
  <si>
    <t>Nom de la titulació</t>
  </si>
  <si>
    <t>% del N total de subtabla</t>
  </si>
  <si>
    <t>FORMACIÓ GLOBAL REBUDA</t>
  </si>
  <si>
    <t>1 - Gens important (no influent)</t>
  </si>
  <si>
    <t>2</t>
  </si>
  <si>
    <t>3</t>
  </si>
  <si>
    <t>4 - Valoració intermèdia</t>
  </si>
  <si>
    <t>5</t>
  </si>
  <si>
    <t>6</t>
  </si>
  <si>
    <t>7 - Molt important (molt influent)</t>
  </si>
  <si>
    <t>Mitjana (1 - Gens important, 7 - Molt important)</t>
  </si>
  <si>
    <t>SATISFACCIÓ</t>
  </si>
  <si>
    <t xml:space="preserve">* Només contesten els graduats que treballen actualment o que han treballat </t>
  </si>
  <si>
    <t>2. OCUPATS *</t>
  </si>
  <si>
    <t>Jornada de treball a temps complet</t>
  </si>
  <si>
    <t>Només contesten els autònoms</t>
  </si>
  <si>
    <t>No contesten els becaris</t>
  </si>
  <si>
    <t>Només contesten el graduats amb contracte temporal</t>
  </si>
  <si>
    <t>VIA D'ACCÉS</t>
  </si>
  <si>
    <t xml:space="preserve">No contesten els becaris, els sense contracte i els autònoms per compte propi.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</si>
  <si>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</si>
  <si>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</si>
  <si>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</si>
  <si>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</si>
  <si>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</si>
  <si>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>Nivell Formació teòrica</t>
  </si>
  <si>
    <t>Utilitat Formació teòrica</t>
  </si>
  <si>
    <t>Nivell Formació pràctica</t>
  </si>
  <si>
    <t>Utilitat Formació pràctica</t>
  </si>
  <si>
    <t>Desv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</si>
  <si>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</si>
  <si>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</si>
  <si>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</si>
  <si>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</si>
  <si>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</si>
  <si>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</si>
  <si>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</si>
  <si>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</si>
  <si>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</si>
  <si>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</si>
  <si>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</si>
  <si>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</si>
  <si>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</si>
  <si>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</si>
  <si>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</si>
  <si>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</si>
  <si>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</si>
  <si>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</si>
  <si>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</si>
  <si>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</si>
  <si>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</si>
  <si>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</si>
  <si>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</si>
  <si>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</si>
  <si>
    <t>Inactiu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</si>
</sst>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###0"/>
    <numFmt numFmtId="165" formatCode="###0.0%"/>
    <numFmt numFmtId="166" formatCode="#,###.00"/>
    <numFmt numFmtId="167" formatCode="0.0%"/>
    <numFmt numFmtId="168" formatCode="###0.00"/>
    <numFmt numFmtId="169" formatCode="####.00"/>
    <numFmt numFmtId="174" formatCode="####.0"/>
  </numFmts>
  <fonts count="69">
    <font>
      <sz val="11"/>
      <color theme="1"/>
      <name val="Calibri"/>
      <family val="2"/>
      <scheme val="minor"/>
    </font>
    <font>
      <b/>
      <sz val="14"/>
      <color rgb="FF000000"/>
      <name val="Arial Bold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2"/>
      <color theme="3"/>
      <name val="Calibri"/>
      <family val="2"/>
      <scheme val="minor"/>
    </font>
    <font>
      <u/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1"/>
      <color rgb="FF000000"/>
      <name val="Courier New"/>
      <family val="2"/>
    </font>
    <font>
      <b/>
      <u/>
      <sz val="16"/>
      <color theme="3"/>
      <name val="Calibri"/>
      <family val="2"/>
      <scheme val="minor"/>
    </font>
    <font>
      <sz val="9"/>
      <color theme="0"/>
      <name val="Arial"/>
      <family val="2"/>
    </font>
    <font>
      <b/>
      <sz val="2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name val="Calibri"/>
      <family val="2"/>
      <scheme val="minor"/>
    </font>
    <font>
      <b/>
      <sz val="9"/>
      <color theme="0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name val="Arial"/>
      <family val="2"/>
    </font>
    <font>
      <sz val="8"/>
      <color indexed="62"/>
      <name val="Arial"/>
      <family val="2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09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medium">
        <color theme="0" tint="-0.3499862666707357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3" borderId="22" applyNumberFormat="0" applyAlignment="0" applyProtection="0"/>
    <xf numFmtId="0" fontId="10" fillId="4" borderId="0" applyNumberFormat="0" applyBorder="0" applyAlignment="0" applyProtection="0"/>
    <xf numFmtId="0" fontId="4" fillId="2" borderId="1"/>
    <xf numFmtId="0" fontId="35" fillId="2" borderId="1"/>
    <xf numFmtId="0" fontId="35" fillId="2" borderId="1"/>
    <xf numFmtId="0" fontId="40" fillId="2" borderId="1"/>
    <xf numFmtId="0" fontId="40" fillId="2" borderId="1"/>
    <xf numFmtId="0" fontId="10" fillId="4" borderId="1" applyNumberFormat="0" applyBorder="0" applyAlignment="0" applyProtection="0"/>
    <xf numFmtId="0" fontId="4" fillId="2" borderId="1"/>
    <xf numFmtId="0" fontId="6" fillId="2" borderId="21" applyNumberFormat="0" applyFill="0" applyAlignment="0" applyProtection="0"/>
    <xf numFmtId="0" fontId="5" fillId="2" borderId="20" applyNumberFormat="0" applyFill="0" applyAlignment="0" applyProtection="0"/>
    <xf numFmtId="0" fontId="6" fillId="2" borderId="1" applyNumberFormat="0" applyFill="0" applyBorder="0" applyAlignment="0" applyProtection="0"/>
    <xf numFmtId="44" fontId="35" fillId="2" borderId="1" applyFont="0" applyFill="0" applyBorder="0" applyAlignment="0" applyProtection="0"/>
    <xf numFmtId="9" fontId="35" fillId="2" borderId="1" applyFont="0" applyFill="0" applyBorder="0" applyAlignment="0" applyProtection="0"/>
    <xf numFmtId="9" fontId="4" fillId="2" borderId="1" applyFont="0" applyFill="0" applyBorder="0" applyAlignment="0" applyProtection="0"/>
    <xf numFmtId="0" fontId="4" fillId="11" borderId="1" applyNumberFormat="0" applyBorder="0" applyAlignment="0" applyProtection="0"/>
    <xf numFmtId="0" fontId="35" fillId="2" borderId="1"/>
    <xf numFmtId="0" fontId="35" fillId="2" borderId="1"/>
  </cellStyleXfs>
  <cellXfs count="353">
    <xf numFmtId="0" fontId="0" fillId="0" borderId="0" xfId="0"/>
    <xf numFmtId="0" fontId="1" fillId="2" borderId="1" xfId="1" applyFont="1" applyFill="1" applyBorder="1"/>
    <xf numFmtId="0" fontId="3" fillId="2" borderId="2" xfId="15" applyFont="1" applyFill="1" applyBorder="1" applyAlignment="1">
      <alignment horizontal="left" vertical="top" wrapText="1"/>
    </xf>
    <xf numFmtId="0" fontId="3" fillId="2" borderId="4" xfId="16" applyFont="1" applyFill="1" applyBorder="1" applyAlignment="1">
      <alignment horizontal="left" vertical="top" wrapText="1"/>
    </xf>
    <xf numFmtId="164" fontId="3" fillId="2" borderId="14" xfId="17" applyNumberFormat="1" applyFont="1" applyFill="1" applyBorder="1" applyAlignment="1">
      <alignment horizontal="right" vertical="center"/>
    </xf>
    <xf numFmtId="165" fontId="3" fillId="2" borderId="15" xfId="18" applyNumberFormat="1" applyFont="1" applyFill="1" applyBorder="1" applyAlignment="1">
      <alignment horizontal="right" vertical="center"/>
    </xf>
    <xf numFmtId="164" fontId="3" fillId="2" borderId="15" xfId="19" applyNumberFormat="1" applyFont="1" applyFill="1" applyBorder="1" applyAlignment="1">
      <alignment horizontal="right" vertical="center"/>
    </xf>
    <xf numFmtId="165" fontId="3" fillId="2" borderId="16" xfId="20" applyNumberFormat="1" applyFont="1" applyFill="1" applyBorder="1" applyAlignment="1">
      <alignment horizontal="right" vertical="center"/>
    </xf>
    <xf numFmtId="164" fontId="3" fillId="2" borderId="17" xfId="21" applyNumberFormat="1" applyFont="1" applyFill="1" applyBorder="1" applyAlignment="1">
      <alignment horizontal="right" vertical="center"/>
    </xf>
    <xf numFmtId="165" fontId="3" fillId="2" borderId="18" xfId="22" applyNumberFormat="1" applyFont="1" applyFill="1" applyBorder="1" applyAlignment="1">
      <alignment horizontal="right" vertical="center"/>
    </xf>
    <xf numFmtId="164" fontId="3" fillId="2" borderId="18" xfId="23" applyNumberFormat="1" applyFont="1" applyFill="1" applyBorder="1" applyAlignment="1">
      <alignment horizontal="right" vertical="center"/>
    </xf>
    <xf numFmtId="165" fontId="3" fillId="2" borderId="19" xfId="24" applyNumberFormat="1" applyFont="1" applyFill="1" applyBorder="1" applyAlignment="1">
      <alignment horizontal="right" vertical="center"/>
    </xf>
    <xf numFmtId="4" fontId="3" fillId="2" borderId="15" xfId="27" applyNumberFormat="1" applyFont="1" applyFill="1" applyBorder="1" applyAlignment="1">
      <alignment horizontal="right" vertical="center"/>
    </xf>
    <xf numFmtId="4" fontId="3" fillId="2" borderId="16" xfId="28" applyNumberFormat="1" applyFont="1" applyFill="1" applyBorder="1" applyAlignment="1">
      <alignment horizontal="right" vertical="center"/>
    </xf>
    <xf numFmtId="4" fontId="3" fillId="2" borderId="18" xfId="29" applyNumberFormat="1" applyFont="1" applyFill="1" applyBorder="1" applyAlignment="1">
      <alignment horizontal="right" vertical="center"/>
    </xf>
    <xf numFmtId="4" fontId="3" fillId="2" borderId="19" xfId="30" applyNumberFormat="1" applyFont="1" applyFill="1" applyBorder="1" applyAlignment="1">
      <alignment horizontal="right" vertical="center"/>
    </xf>
    <xf numFmtId="166" fontId="3" fillId="2" borderId="15" xfId="31" applyNumberFormat="1" applyFont="1" applyFill="1" applyBorder="1" applyAlignment="1">
      <alignment horizontal="right" vertical="center"/>
    </xf>
    <xf numFmtId="166" fontId="3" fillId="2" borderId="18" xfId="32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6" fillId="5" borderId="1" xfId="36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2" fillId="5" borderId="1" xfId="36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0" fillId="2" borderId="0" xfId="0" applyFill="1"/>
    <xf numFmtId="0" fontId="15" fillId="2" borderId="0" xfId="0" applyFont="1" applyFill="1" applyAlignment="1">
      <alignment horizontal="center"/>
    </xf>
    <xf numFmtId="0" fontId="16" fillId="7" borderId="0" xfId="0" applyFont="1" applyFill="1"/>
    <xf numFmtId="0" fontId="17" fillId="7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23" xfId="0" applyFont="1" applyFill="1" applyBorder="1"/>
    <xf numFmtId="0" fontId="17" fillId="2" borderId="23" xfId="0" applyFont="1" applyFill="1" applyBorder="1"/>
    <xf numFmtId="0" fontId="0" fillId="0" borderId="23" xfId="0" applyBorder="1"/>
    <xf numFmtId="0" fontId="18" fillId="2" borderId="0" xfId="0" applyFont="1" applyFill="1"/>
    <xf numFmtId="0" fontId="7" fillId="8" borderId="24" xfId="37" applyFill="1" applyBorder="1" applyAlignment="1">
      <alignment horizontal="center"/>
    </xf>
    <xf numFmtId="0" fontId="19" fillId="8" borderId="24" xfId="37" applyFont="1" applyFill="1" applyBorder="1" applyAlignment="1">
      <alignment horizontal="center"/>
    </xf>
    <xf numFmtId="0" fontId="0" fillId="0" borderId="0" xfId="0" applyAlignment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7" fontId="0" fillId="0" borderId="28" xfId="34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7" fontId="9" fillId="0" borderId="33" xfId="34" applyNumberFormat="1" applyFont="1" applyBorder="1" applyAlignment="1">
      <alignment horizontal="center"/>
    </xf>
    <xf numFmtId="167" fontId="9" fillId="0" borderId="34" xfId="34" applyNumberFormat="1" applyFont="1" applyBorder="1" applyAlignment="1">
      <alignment horizontal="center"/>
    </xf>
    <xf numFmtId="0" fontId="12" fillId="5" borderId="35" xfId="36" applyFont="1" applyFill="1" applyBorder="1" applyAlignment="1">
      <alignment vertical="center"/>
    </xf>
    <xf numFmtId="0" fontId="21" fillId="9" borderId="36" xfId="38" applyFont="1" applyFill="1" applyBorder="1"/>
    <xf numFmtId="0" fontId="3" fillId="10" borderId="11" xfId="12" applyFont="1" applyFill="1" applyBorder="1" applyAlignment="1">
      <alignment horizontal="center" vertical="center" wrapText="1"/>
    </xf>
    <xf numFmtId="0" fontId="3" fillId="10" borderId="12" xfId="13" applyFont="1" applyFill="1" applyBorder="1" applyAlignment="1">
      <alignment horizontal="center" vertical="center" wrapText="1"/>
    </xf>
    <xf numFmtId="0" fontId="3" fillId="10" borderId="13" xfId="14" applyFont="1" applyFill="1" applyBorder="1" applyAlignment="1">
      <alignment horizontal="center" vertical="center" wrapText="1"/>
    </xf>
    <xf numFmtId="0" fontId="22" fillId="9" borderId="1" xfId="38" applyFont="1" applyFill="1" applyBorder="1"/>
    <xf numFmtId="0" fontId="23" fillId="5" borderId="0" xfId="0" applyFont="1" applyFill="1" applyAlignment="1">
      <alignment vertical="center"/>
    </xf>
    <xf numFmtId="0" fontId="3" fillId="10" borderId="13" xfId="13" applyFont="1" applyFill="1" applyBorder="1" applyAlignment="1">
      <alignment horizontal="center" vertical="center" wrapText="1"/>
    </xf>
    <xf numFmtId="0" fontId="0" fillId="0" borderId="14" xfId="0" applyBorder="1"/>
    <xf numFmtId="9" fontId="0" fillId="0" borderId="16" xfId="34" applyFont="1" applyBorder="1"/>
    <xf numFmtId="0" fontId="0" fillId="0" borderId="17" xfId="0" applyBorder="1"/>
    <xf numFmtId="9" fontId="0" fillId="0" borderId="19" xfId="34" applyFont="1" applyBorder="1"/>
    <xf numFmtId="0" fontId="24" fillId="5" borderId="35" xfId="36" applyFont="1" applyFill="1" applyBorder="1" applyAlignment="1">
      <alignment vertical="center"/>
    </xf>
    <xf numFmtId="0" fontId="25" fillId="5" borderId="35" xfId="0" applyFont="1" applyFill="1" applyBorder="1" applyAlignment="1">
      <alignment vertical="center"/>
    </xf>
    <xf numFmtId="0" fontId="26" fillId="5" borderId="35" xfId="0" applyFont="1" applyFill="1" applyBorder="1" applyAlignment="1">
      <alignment vertical="center"/>
    </xf>
    <xf numFmtId="0" fontId="26" fillId="0" borderId="0" xfId="0" applyFont="1"/>
    <xf numFmtId="0" fontId="24" fillId="5" borderId="1" xfId="36" applyFont="1" applyFill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vertical="center"/>
    </xf>
    <xf numFmtId="0" fontId="21" fillId="9" borderId="45" xfId="38" applyFont="1" applyFill="1" applyBorder="1"/>
    <xf numFmtId="0" fontId="27" fillId="5" borderId="45" xfId="0" applyFont="1" applyFill="1" applyBorder="1" applyAlignment="1">
      <alignment vertical="center"/>
    </xf>
    <xf numFmtId="0" fontId="28" fillId="9" borderId="45" xfId="38" applyFont="1" applyFill="1" applyBorder="1"/>
    <xf numFmtId="0" fontId="29" fillId="9" borderId="45" xfId="38" applyFont="1" applyFill="1" applyBorder="1"/>
    <xf numFmtId="0" fontId="27" fillId="0" borderId="45" xfId="0" applyFont="1" applyBorder="1"/>
    <xf numFmtId="0" fontId="30" fillId="2" borderId="1" xfId="39" applyFont="1" applyFill="1" applyBorder="1"/>
    <xf numFmtId="0" fontId="31" fillId="9" borderId="1" xfId="38" applyFont="1" applyFill="1" applyBorder="1"/>
    <xf numFmtId="0" fontId="10" fillId="0" borderId="0" xfId="0" applyFont="1"/>
    <xf numFmtId="0" fontId="10" fillId="0" borderId="1" xfId="0" applyFont="1" applyBorder="1"/>
    <xf numFmtId="165" fontId="32" fillId="2" borderId="1" xfId="18" applyNumberFormat="1" applyFont="1" applyFill="1" applyBorder="1" applyAlignment="1">
      <alignment horizontal="right" vertical="center"/>
    </xf>
    <xf numFmtId="165" fontId="32" fillId="2" borderId="1" xfId="20" applyNumberFormat="1" applyFont="1" applyFill="1" applyBorder="1" applyAlignment="1">
      <alignment horizontal="right" vertical="center"/>
    </xf>
    <xf numFmtId="0" fontId="32" fillId="2" borderId="1" xfId="15" applyFont="1" applyFill="1" applyBorder="1" applyAlignment="1">
      <alignment horizontal="left" vertical="top" wrapText="1"/>
    </xf>
    <xf numFmtId="0" fontId="33" fillId="9" borderId="45" xfId="38" applyFont="1" applyFill="1" applyBorder="1"/>
    <xf numFmtId="0" fontId="20" fillId="0" borderId="45" xfId="0" applyFont="1" applyBorder="1"/>
    <xf numFmtId="0" fontId="34" fillId="9" borderId="1" xfId="38" applyFont="1" applyFill="1" applyBorder="1"/>
    <xf numFmtId="0" fontId="37" fillId="2" borderId="46" xfId="40" applyFont="1" applyBorder="1" applyAlignment="1">
      <alignment horizontal="left" vertical="top" wrapText="1"/>
    </xf>
    <xf numFmtId="164" fontId="37" fillId="2" borderId="58" xfId="40" applyNumberFormat="1" applyFont="1" applyBorder="1" applyAlignment="1">
      <alignment horizontal="right" vertical="top"/>
    </xf>
    <xf numFmtId="165" fontId="37" fillId="2" borderId="59" xfId="40" applyNumberFormat="1" applyFont="1" applyBorder="1" applyAlignment="1">
      <alignment horizontal="right" vertical="top"/>
    </xf>
    <xf numFmtId="164" fontId="37" fillId="2" borderId="59" xfId="40" applyNumberFormat="1" applyFont="1" applyBorder="1" applyAlignment="1">
      <alignment horizontal="right" vertical="top"/>
    </xf>
    <xf numFmtId="165" fontId="37" fillId="2" borderId="60" xfId="40" applyNumberFormat="1" applyFont="1" applyBorder="1" applyAlignment="1">
      <alignment horizontal="right" vertical="top"/>
    </xf>
    <xf numFmtId="0" fontId="37" fillId="2" borderId="54" xfId="40" applyFont="1" applyBorder="1" applyAlignment="1">
      <alignment horizontal="left" vertical="top" wrapText="1"/>
    </xf>
    <xf numFmtId="164" fontId="37" fillId="2" borderId="61" xfId="40" applyNumberFormat="1" applyFont="1" applyBorder="1" applyAlignment="1">
      <alignment horizontal="right" vertical="top"/>
    </xf>
    <xf numFmtId="165" fontId="37" fillId="2" borderId="62" xfId="40" applyNumberFormat="1" applyFont="1" applyBorder="1" applyAlignment="1">
      <alignment horizontal="right" vertical="top"/>
    </xf>
    <xf numFmtId="164" fontId="37" fillId="2" borderId="62" xfId="40" applyNumberFormat="1" applyFont="1" applyBorder="1" applyAlignment="1">
      <alignment horizontal="right" vertical="top"/>
    </xf>
    <xf numFmtId="165" fontId="37" fillId="2" borderId="63" xfId="40" applyNumberFormat="1" applyFont="1" applyBorder="1" applyAlignment="1">
      <alignment horizontal="right" vertical="top"/>
    </xf>
    <xf numFmtId="0" fontId="37" fillId="10" borderId="55" xfId="40" applyFont="1" applyFill="1" applyBorder="1" applyAlignment="1">
      <alignment horizontal="center" wrapText="1"/>
    </xf>
    <xf numFmtId="0" fontId="37" fillId="10" borderId="56" xfId="40" applyFont="1" applyFill="1" applyBorder="1" applyAlignment="1">
      <alignment horizontal="center" wrapText="1"/>
    </xf>
    <xf numFmtId="0" fontId="37" fillId="10" borderId="57" xfId="40" applyFont="1" applyFill="1" applyBorder="1" applyAlignment="1">
      <alignment horizontal="center" wrapText="1"/>
    </xf>
    <xf numFmtId="0" fontId="32" fillId="2" borderId="1" xfId="40" applyFont="1" applyBorder="1" applyAlignment="1">
      <alignment horizontal="left" vertical="top" wrapText="1"/>
    </xf>
    <xf numFmtId="165" fontId="32" fillId="2" borderId="1" xfId="40" applyNumberFormat="1" applyFont="1" applyBorder="1" applyAlignment="1">
      <alignment horizontal="right" vertical="top"/>
    </xf>
    <xf numFmtId="0" fontId="38" fillId="5" borderId="1" xfId="36" applyFont="1" applyFill="1" applyBorder="1" applyAlignment="1">
      <alignment vertical="center"/>
    </xf>
    <xf numFmtId="0" fontId="37" fillId="2" borderId="64" xfId="40" applyFont="1" applyBorder="1" applyAlignment="1">
      <alignment horizontal="left" vertical="top" wrapText="1"/>
    </xf>
    <xf numFmtId="164" fontId="37" fillId="2" borderId="65" xfId="40" applyNumberFormat="1" applyFont="1" applyBorder="1" applyAlignment="1">
      <alignment horizontal="right" vertical="top"/>
    </xf>
    <xf numFmtId="165" fontId="37" fillId="2" borderId="66" xfId="40" applyNumberFormat="1" applyFont="1" applyBorder="1" applyAlignment="1">
      <alignment horizontal="right" vertical="top"/>
    </xf>
    <xf numFmtId="164" fontId="37" fillId="2" borderId="66" xfId="40" applyNumberFormat="1" applyFont="1" applyBorder="1" applyAlignment="1">
      <alignment horizontal="right" vertical="top"/>
    </xf>
    <xf numFmtId="4" fontId="32" fillId="2" borderId="1" xfId="27" applyNumberFormat="1" applyFont="1" applyFill="1" applyBorder="1" applyAlignment="1">
      <alignment horizontal="right" vertical="center"/>
    </xf>
    <xf numFmtId="0" fontId="32" fillId="2" borderId="1" xfId="41" applyFont="1" applyBorder="1" applyAlignment="1">
      <alignment horizontal="left" vertical="top" wrapText="1"/>
    </xf>
    <xf numFmtId="168" fontId="32" fillId="2" borderId="1" xfId="41" applyNumberFormat="1" applyFont="1" applyBorder="1" applyAlignment="1">
      <alignment horizontal="right" vertical="top"/>
    </xf>
    <xf numFmtId="169" fontId="32" fillId="2" borderId="1" xfId="41" applyNumberFormat="1" applyFont="1" applyBorder="1" applyAlignment="1">
      <alignment horizontal="right" vertical="top"/>
    </xf>
    <xf numFmtId="164" fontId="32" fillId="2" borderId="1" xfId="17" applyNumberFormat="1" applyFont="1" applyFill="1" applyBorder="1" applyAlignment="1">
      <alignment horizontal="right" vertical="center"/>
    </xf>
    <xf numFmtId="164" fontId="32" fillId="2" borderId="1" xfId="19" applyNumberFormat="1" applyFont="1" applyFill="1" applyBorder="1" applyAlignment="1">
      <alignment horizontal="right" vertical="center"/>
    </xf>
    <xf numFmtId="9" fontId="10" fillId="0" borderId="1" xfId="34" applyFont="1" applyBorder="1"/>
    <xf numFmtId="0" fontId="41" fillId="2" borderId="46" xfId="42" applyFont="1" applyBorder="1" applyAlignment="1">
      <alignment horizontal="left" vertical="top" wrapText="1"/>
    </xf>
    <xf numFmtId="164" fontId="41" fillId="2" borderId="58" xfId="42" applyNumberFormat="1" applyFont="1" applyBorder="1" applyAlignment="1">
      <alignment horizontal="right" vertical="top"/>
    </xf>
    <xf numFmtId="165" fontId="41" fillId="2" borderId="59" xfId="42" applyNumberFormat="1" applyFont="1" applyBorder="1" applyAlignment="1">
      <alignment horizontal="right" vertical="top"/>
    </xf>
    <xf numFmtId="164" fontId="41" fillId="2" borderId="59" xfId="42" applyNumberFormat="1" applyFont="1" applyBorder="1" applyAlignment="1">
      <alignment horizontal="right" vertical="top"/>
    </xf>
    <xf numFmtId="165" fontId="41" fillId="2" borderId="60" xfId="42" applyNumberFormat="1" applyFont="1" applyBorder="1" applyAlignment="1">
      <alignment horizontal="right" vertical="top"/>
    </xf>
    <xf numFmtId="0" fontId="41" fillId="2" borderId="54" xfId="42" applyFont="1" applyBorder="1" applyAlignment="1">
      <alignment horizontal="left" vertical="top" wrapText="1"/>
    </xf>
    <xf numFmtId="164" fontId="41" fillId="2" borderId="61" xfId="42" applyNumberFormat="1" applyFont="1" applyBorder="1" applyAlignment="1">
      <alignment horizontal="right" vertical="top"/>
    </xf>
    <xf numFmtId="165" fontId="41" fillId="2" borderId="62" xfId="42" applyNumberFormat="1" applyFont="1" applyBorder="1" applyAlignment="1">
      <alignment horizontal="right" vertical="top"/>
    </xf>
    <xf numFmtId="164" fontId="41" fillId="2" borderId="62" xfId="42" applyNumberFormat="1" applyFont="1" applyBorder="1" applyAlignment="1">
      <alignment horizontal="right" vertical="top"/>
    </xf>
    <xf numFmtId="165" fontId="41" fillId="2" borderId="63" xfId="42" applyNumberFormat="1" applyFont="1" applyBorder="1" applyAlignment="1">
      <alignment horizontal="right" vertical="top"/>
    </xf>
    <xf numFmtId="0" fontId="41" fillId="10" borderId="55" xfId="42" applyFont="1" applyFill="1" applyBorder="1" applyAlignment="1">
      <alignment horizontal="center" vertical="center" wrapText="1"/>
    </xf>
    <xf numFmtId="0" fontId="41" fillId="10" borderId="56" xfId="42" applyFont="1" applyFill="1" applyBorder="1" applyAlignment="1">
      <alignment horizontal="center" vertical="center" wrapText="1"/>
    </xf>
    <xf numFmtId="0" fontId="41" fillId="10" borderId="57" xfId="42" applyFont="1" applyFill="1" applyBorder="1" applyAlignment="1">
      <alignment horizontal="center" vertical="center" wrapText="1"/>
    </xf>
    <xf numFmtId="0" fontId="42" fillId="2" borderId="1" xfId="43" applyFont="1" applyBorder="1" applyAlignment="1">
      <alignment horizontal="left" vertical="top" wrapText="1"/>
    </xf>
    <xf numFmtId="165" fontId="42" fillId="2" borderId="1" xfId="43" applyNumberFormat="1" applyFont="1" applyBorder="1" applyAlignment="1">
      <alignment horizontal="right" vertical="top"/>
    </xf>
    <xf numFmtId="164" fontId="42" fillId="2" borderId="1" xfId="43" applyNumberFormat="1" applyFont="1" applyBorder="1" applyAlignment="1">
      <alignment horizontal="right" vertical="top"/>
    </xf>
    <xf numFmtId="0" fontId="4" fillId="5" borderId="1" xfId="45" applyFill="1" applyAlignment="1">
      <alignment vertical="center"/>
    </xf>
    <xf numFmtId="0" fontId="6" fillId="5" borderId="1" xfId="46" applyFill="1" applyBorder="1" applyAlignment="1">
      <alignment vertical="center"/>
    </xf>
    <xf numFmtId="0" fontId="4" fillId="5" borderId="1" xfId="45" applyFill="1" applyBorder="1" applyAlignment="1">
      <alignment vertical="center"/>
    </xf>
    <xf numFmtId="0" fontId="12" fillId="5" borderId="1" xfId="46" applyFont="1" applyFill="1" applyBorder="1" applyAlignment="1">
      <alignment vertical="center"/>
    </xf>
    <xf numFmtId="0" fontId="13" fillId="5" borderId="1" xfId="45" applyFont="1" applyFill="1" applyBorder="1" applyAlignment="1">
      <alignment vertical="center"/>
    </xf>
    <xf numFmtId="0" fontId="4" fillId="2" borderId="1" xfId="45"/>
    <xf numFmtId="0" fontId="43" fillId="2" borderId="1" xfId="45" applyFont="1"/>
    <xf numFmtId="0" fontId="14" fillId="2" borderId="1" xfId="47" applyFont="1" applyBorder="1" applyAlignment="1">
      <alignment horizontal="left"/>
    </xf>
    <xf numFmtId="0" fontId="44" fillId="2" borderId="67" xfId="45" applyFont="1" applyBorder="1"/>
    <xf numFmtId="0" fontId="45" fillId="2" borderId="68" xfId="45" applyFont="1" applyBorder="1"/>
    <xf numFmtId="0" fontId="45" fillId="2" borderId="69" xfId="45" applyFont="1" applyBorder="1"/>
    <xf numFmtId="0" fontId="45" fillId="2" borderId="1" xfId="45" applyFont="1"/>
    <xf numFmtId="0" fontId="44" fillId="2" borderId="70" xfId="45" applyFont="1" applyBorder="1"/>
    <xf numFmtId="0" fontId="45" fillId="2" borderId="1" xfId="45" applyFont="1" applyBorder="1"/>
    <xf numFmtId="0" fontId="4" fillId="2" borderId="71" xfId="45" applyBorder="1"/>
    <xf numFmtId="0" fontId="6" fillId="2" borderId="21" xfId="46"/>
    <xf numFmtId="0" fontId="46" fillId="2" borderId="1" xfId="45" applyFont="1"/>
    <xf numFmtId="0" fontId="47" fillId="2" borderId="1" xfId="48" applyFont="1" applyBorder="1"/>
    <xf numFmtId="0" fontId="6" fillId="2" borderId="1" xfId="48" applyBorder="1"/>
    <xf numFmtId="0" fontId="4" fillId="2" borderId="1" xfId="45" applyBorder="1"/>
    <xf numFmtId="0" fontId="47" fillId="2" borderId="1" xfId="48" applyFont="1"/>
    <xf numFmtId="0" fontId="6" fillId="2" borderId="1" xfId="48"/>
    <xf numFmtId="0" fontId="48" fillId="2" borderId="1" xfId="45" applyFont="1"/>
    <xf numFmtId="0" fontId="0" fillId="2" borderId="1" xfId="45" applyFont="1"/>
    <xf numFmtId="0" fontId="50" fillId="5" borderId="72" xfId="46" applyFont="1" applyFill="1" applyBorder="1" applyAlignment="1">
      <alignment vertical="center"/>
    </xf>
    <xf numFmtId="0" fontId="13" fillId="5" borderId="72" xfId="45" applyFont="1" applyFill="1" applyBorder="1" applyAlignment="1">
      <alignment vertical="center"/>
    </xf>
    <xf numFmtId="0" fontId="4" fillId="5" borderId="72" xfId="45" applyFill="1" applyBorder="1" applyAlignment="1">
      <alignment vertical="center"/>
    </xf>
    <xf numFmtId="0" fontId="20" fillId="2" borderId="1" xfId="45" applyFont="1" applyBorder="1"/>
    <xf numFmtId="0" fontId="51" fillId="9" borderId="45" xfId="44" applyFont="1" applyFill="1" applyBorder="1"/>
    <xf numFmtId="0" fontId="20" fillId="5" borderId="45" xfId="45" applyFont="1" applyFill="1" applyBorder="1" applyAlignment="1">
      <alignment vertical="center"/>
    </xf>
    <xf numFmtId="0" fontId="52" fillId="9" borderId="45" xfId="44" applyFont="1" applyFill="1" applyBorder="1"/>
    <xf numFmtId="0" fontId="33" fillId="9" borderId="45" xfId="44" applyFont="1" applyFill="1" applyBorder="1"/>
    <xf numFmtId="0" fontId="20" fillId="2" borderId="45" xfId="45" applyFont="1" applyBorder="1"/>
    <xf numFmtId="0" fontId="20" fillId="2" borderId="1" xfId="45" applyFont="1"/>
    <xf numFmtId="0" fontId="53" fillId="5" borderId="1" xfId="46" applyFont="1" applyFill="1" applyBorder="1" applyAlignment="1">
      <alignment vertical="center"/>
    </xf>
    <xf numFmtId="0" fontId="4" fillId="5" borderId="36" xfId="45" applyFill="1" applyBorder="1" applyAlignment="1">
      <alignment vertical="center"/>
    </xf>
    <xf numFmtId="0" fontId="54" fillId="9" borderId="36" xfId="44" applyFont="1" applyFill="1" applyBorder="1"/>
    <xf numFmtId="0" fontId="55" fillId="9" borderId="36" xfId="44" applyFont="1" applyFill="1" applyBorder="1"/>
    <xf numFmtId="0" fontId="22" fillId="9" borderId="1" xfId="44" applyFont="1" applyFill="1" applyBorder="1"/>
    <xf numFmtId="0" fontId="54" fillId="9" borderId="1" xfId="44" applyFont="1" applyFill="1" applyBorder="1"/>
    <xf numFmtId="0" fontId="55" fillId="9" borderId="1" xfId="44" applyFont="1" applyFill="1" applyBorder="1"/>
    <xf numFmtId="0" fontId="56" fillId="2" borderId="1" xfId="45" applyFont="1"/>
    <xf numFmtId="0" fontId="57" fillId="5" borderId="1" xfId="46" applyFont="1" applyFill="1" applyBorder="1" applyAlignment="1">
      <alignment vertical="center"/>
    </xf>
    <xf numFmtId="0" fontId="49" fillId="2" borderId="1" xfId="45" applyFont="1"/>
    <xf numFmtId="0" fontId="21" fillId="9" borderId="36" xfId="44" applyFont="1" applyFill="1" applyBorder="1"/>
    <xf numFmtId="0" fontId="23" fillId="5" borderId="1" xfId="45" applyFont="1" applyFill="1" applyAlignment="1">
      <alignment vertical="center"/>
    </xf>
    <xf numFmtId="0" fontId="58" fillId="2" borderId="1" xfId="45" applyFont="1"/>
    <xf numFmtId="0" fontId="59" fillId="2" borderId="1" xfId="45" applyFont="1"/>
    <xf numFmtId="0" fontId="18" fillId="5" borderId="1" xfId="46" applyFont="1" applyFill="1" applyBorder="1" applyAlignment="1">
      <alignment vertical="center"/>
    </xf>
    <xf numFmtId="0" fontId="4" fillId="12" borderId="1" xfId="45" applyFill="1"/>
    <xf numFmtId="0" fontId="27" fillId="13" borderId="1" xfId="45" applyFont="1" applyFill="1" applyBorder="1" applyAlignment="1">
      <alignment vertical="center" wrapText="1"/>
    </xf>
    <xf numFmtId="0" fontId="4" fillId="2" borderId="1" xfId="45" applyAlignment="1">
      <alignment wrapText="1"/>
    </xf>
    <xf numFmtId="0" fontId="27" fillId="13" borderId="1" xfId="45" applyFont="1" applyFill="1" applyBorder="1" applyAlignment="1">
      <alignment horizontal="center" vertical="center"/>
    </xf>
    <xf numFmtId="0" fontId="6" fillId="14" borderId="28" xfId="45" applyFont="1" applyFill="1" applyBorder="1" applyAlignment="1">
      <alignment horizontal="center" vertical="center" wrapText="1"/>
    </xf>
    <xf numFmtId="0" fontId="6" fillId="14" borderId="28" xfId="45" applyFont="1" applyFill="1" applyBorder="1" applyAlignment="1">
      <alignment vertical="center" wrapText="1"/>
    </xf>
    <xf numFmtId="167" fontId="61" fillId="5" borderId="75" xfId="51" applyNumberFormat="1" applyFont="1" applyFill="1" applyBorder="1" applyAlignment="1">
      <alignment vertical="center"/>
    </xf>
    <xf numFmtId="10" fontId="62" fillId="5" borderId="76" xfId="51" applyNumberFormat="1" applyFont="1" applyFill="1" applyBorder="1" applyAlignment="1">
      <alignment vertical="center"/>
    </xf>
    <xf numFmtId="10" fontId="61" fillId="5" borderId="75" xfId="51" applyNumberFormat="1" applyFont="1" applyFill="1" applyBorder="1" applyAlignment="1">
      <alignment vertical="center"/>
    </xf>
    <xf numFmtId="0" fontId="6" fillId="14" borderId="77" xfId="45" applyFont="1" applyFill="1" applyBorder="1" applyAlignment="1">
      <alignment vertical="center" wrapText="1"/>
    </xf>
    <xf numFmtId="10" fontId="61" fillId="5" borderId="76" xfId="51" applyNumberFormat="1" applyFont="1" applyFill="1" applyBorder="1" applyAlignment="1">
      <alignment vertical="center"/>
    </xf>
    <xf numFmtId="0" fontId="60" fillId="13" borderId="78" xfId="45" applyFont="1" applyFill="1" applyBorder="1" applyAlignment="1">
      <alignment vertical="center"/>
    </xf>
    <xf numFmtId="0" fontId="63" fillId="13" borderId="80" xfId="45" applyFont="1" applyFill="1" applyBorder="1" applyAlignment="1">
      <alignment vertical="center" wrapText="1"/>
    </xf>
    <xf numFmtId="0" fontId="63" fillId="13" borderId="73" xfId="45" applyFont="1" applyFill="1" applyBorder="1" applyAlignment="1">
      <alignment vertical="center" wrapText="1"/>
    </xf>
    <xf numFmtId="0" fontId="64" fillId="14" borderId="80" xfId="45" applyFont="1" applyFill="1" applyBorder="1" applyAlignment="1">
      <alignment horizontal="center" vertical="center" wrapText="1"/>
    </xf>
    <xf numFmtId="0" fontId="64" fillId="14" borderId="76" xfId="45" applyFont="1" applyFill="1" applyBorder="1" applyAlignment="1">
      <alignment horizontal="center" vertical="center" wrapText="1" shrinkToFit="1"/>
    </xf>
    <xf numFmtId="0" fontId="60" fillId="14" borderId="76" xfId="45" applyFont="1" applyFill="1" applyBorder="1" applyAlignment="1">
      <alignment horizontal="left" vertical="center" indent="1"/>
    </xf>
    <xf numFmtId="0" fontId="4" fillId="15" borderId="1" xfId="45" applyFill="1"/>
    <xf numFmtId="0" fontId="4" fillId="2" borderId="1" xfId="45" applyAlignment="1"/>
    <xf numFmtId="0" fontId="60" fillId="13" borderId="76" xfId="45" applyFont="1" applyFill="1" applyBorder="1" applyAlignment="1">
      <alignment vertical="center"/>
    </xf>
    <xf numFmtId="0" fontId="64" fillId="14" borderId="76" xfId="45" applyFont="1" applyFill="1" applyBorder="1" applyAlignment="1">
      <alignment horizontal="center" vertical="center" wrapText="1"/>
    </xf>
    <xf numFmtId="10" fontId="61" fillId="2" borderId="28" xfId="51" applyNumberFormat="1" applyFont="1" applyFill="1" applyBorder="1"/>
    <xf numFmtId="10" fontId="61" fillId="2" borderId="1" xfId="51" applyNumberFormat="1" applyFont="1" applyFill="1" applyBorder="1"/>
    <xf numFmtId="0" fontId="64" fillId="14" borderId="78" xfId="45" applyFont="1" applyFill="1" applyBorder="1" applyAlignment="1">
      <alignment horizontal="center" vertical="center" wrapText="1"/>
    </xf>
    <xf numFmtId="0" fontId="64" fillId="14" borderId="28" xfId="45" applyFont="1" applyFill="1" applyBorder="1" applyAlignment="1">
      <alignment horizontal="center" vertical="center" wrapText="1"/>
    </xf>
    <xf numFmtId="0" fontId="65" fillId="5" borderId="1" xfId="46" applyFont="1" applyFill="1" applyBorder="1" applyAlignment="1">
      <alignment vertical="center"/>
    </xf>
    <xf numFmtId="0" fontId="61" fillId="5" borderId="76" xfId="45" applyFont="1" applyFill="1" applyBorder="1" applyAlignment="1">
      <alignment vertical="center"/>
    </xf>
    <xf numFmtId="0" fontId="60" fillId="14" borderId="80" xfId="45" applyFont="1" applyFill="1" applyBorder="1" applyAlignment="1">
      <alignment vertical="center"/>
    </xf>
    <xf numFmtId="0" fontId="60" fillId="14" borderId="84" xfId="45" applyFont="1" applyFill="1" applyBorder="1" applyAlignment="1">
      <alignment vertical="center"/>
    </xf>
    <xf numFmtId="0" fontId="60" fillId="14" borderId="85" xfId="45" applyFont="1" applyFill="1" applyBorder="1" applyAlignment="1">
      <alignment vertical="center"/>
    </xf>
    <xf numFmtId="10" fontId="4" fillId="2" borderId="1" xfId="45" applyNumberFormat="1"/>
    <xf numFmtId="0" fontId="64" fillId="14" borderId="76" xfId="45" applyFont="1" applyFill="1" applyBorder="1" applyAlignment="1">
      <alignment horizontal="center" vertical="center"/>
    </xf>
    <xf numFmtId="0" fontId="64" fillId="14" borderId="80" xfId="45" applyFont="1" applyFill="1" applyBorder="1" applyAlignment="1">
      <alignment vertical="center"/>
    </xf>
    <xf numFmtId="2" fontId="62" fillId="5" borderId="76" xfId="45" applyNumberFormat="1" applyFont="1" applyFill="1" applyBorder="1" applyAlignment="1">
      <alignment vertical="center"/>
    </xf>
    <xf numFmtId="2" fontId="61" fillId="5" borderId="76" xfId="45" applyNumberFormat="1" applyFont="1" applyFill="1" applyBorder="1" applyAlignment="1">
      <alignment vertical="center"/>
    </xf>
    <xf numFmtId="0" fontId="64" fillId="13" borderId="78" xfId="45" applyFont="1" applyFill="1" applyBorder="1" applyAlignment="1">
      <alignment horizontal="center" vertical="center"/>
    </xf>
    <xf numFmtId="0" fontId="64" fillId="14" borderId="84" xfId="45" applyFont="1" applyFill="1" applyBorder="1" applyAlignment="1">
      <alignment vertical="center"/>
    </xf>
    <xf numFmtId="0" fontId="64" fillId="14" borderId="86" xfId="45" applyFont="1" applyFill="1" applyBorder="1" applyAlignment="1">
      <alignment vertical="center"/>
    </xf>
    <xf numFmtId="0" fontId="64" fillId="13" borderId="79" xfId="45" applyFont="1" applyFill="1" applyBorder="1" applyAlignment="1">
      <alignment horizontal="center" vertical="center"/>
    </xf>
    <xf numFmtId="0" fontId="64" fillId="14" borderId="76" xfId="45" applyFont="1" applyFill="1" applyBorder="1" applyAlignment="1">
      <alignment horizontal="left" vertical="center" indent="1"/>
    </xf>
    <xf numFmtId="0" fontId="64" fillId="14" borderId="80" xfId="45" applyFont="1" applyFill="1" applyBorder="1" applyAlignment="1">
      <alignment vertical="center" wrapText="1"/>
    </xf>
    <xf numFmtId="0" fontId="64" fillId="14" borderId="76" xfId="45" applyFont="1" applyFill="1" applyBorder="1" applyAlignment="1">
      <alignment vertical="center" wrapText="1"/>
    </xf>
    <xf numFmtId="0" fontId="9" fillId="11" borderId="78" xfId="52" applyFont="1" applyBorder="1" applyAlignment="1">
      <alignment vertical="center"/>
    </xf>
    <xf numFmtId="0" fontId="9" fillId="11" borderId="88" xfId="52" applyFont="1" applyBorder="1" applyAlignment="1">
      <alignment vertical="center"/>
    </xf>
    <xf numFmtId="0" fontId="64" fillId="14" borderId="84" xfId="45" applyFont="1" applyFill="1" applyBorder="1" applyAlignment="1">
      <alignment vertical="center" wrapText="1"/>
    </xf>
    <xf numFmtId="0" fontId="64" fillId="14" borderId="85" xfId="45" applyFont="1" applyFill="1" applyBorder="1" applyAlignment="1">
      <alignment vertical="center" wrapText="1"/>
    </xf>
    <xf numFmtId="0" fontId="9" fillId="11" borderId="75" xfId="52" applyFont="1" applyBorder="1" applyAlignment="1">
      <alignment vertical="center"/>
    </xf>
    <xf numFmtId="0" fontId="64" fillId="13" borderId="78" xfId="45" applyFont="1" applyFill="1" applyBorder="1" applyAlignment="1">
      <alignment vertical="center"/>
    </xf>
    <xf numFmtId="0" fontId="38" fillId="13" borderId="80" xfId="45" applyFont="1" applyFill="1" applyBorder="1" applyAlignment="1">
      <alignment vertical="center"/>
    </xf>
    <xf numFmtId="0" fontId="38" fillId="13" borderId="84" xfId="45" applyFont="1" applyFill="1" applyBorder="1" applyAlignment="1">
      <alignment vertical="center"/>
    </xf>
    <xf numFmtId="0" fontId="64" fillId="13" borderId="88" xfId="45" applyFont="1" applyFill="1" applyBorder="1" applyAlignment="1">
      <alignment vertical="center"/>
    </xf>
    <xf numFmtId="10" fontId="62" fillId="5" borderId="78" xfId="51" applyNumberFormat="1" applyFont="1" applyFill="1" applyBorder="1" applyAlignment="1">
      <alignment horizontal="center" vertical="center"/>
    </xf>
    <xf numFmtId="10" fontId="62" fillId="5" borderId="75" xfId="51" applyNumberFormat="1" applyFont="1" applyFill="1" applyBorder="1" applyAlignment="1">
      <alignment horizontal="center" vertical="center"/>
    </xf>
    <xf numFmtId="0" fontId="44" fillId="2" borderId="89" xfId="45" applyFont="1" applyBorder="1"/>
    <xf numFmtId="0" fontId="4" fillId="2" borderId="90" xfId="45" applyBorder="1"/>
    <xf numFmtId="0" fontId="4" fillId="2" borderId="91" xfId="45" applyBorder="1"/>
    <xf numFmtId="0" fontId="0" fillId="0" borderId="1" xfId="0" applyBorder="1"/>
    <xf numFmtId="165" fontId="37" fillId="2" borderId="1" xfId="40" applyNumberFormat="1" applyFont="1" applyBorder="1" applyAlignment="1">
      <alignment horizontal="right" vertical="top"/>
    </xf>
    <xf numFmtId="164" fontId="37" fillId="2" borderId="1" xfId="40" applyNumberFormat="1" applyFont="1" applyBorder="1" applyAlignment="1">
      <alignment horizontal="right" vertical="top"/>
    </xf>
    <xf numFmtId="164" fontId="32" fillId="2" borderId="1" xfId="40" applyNumberFormat="1" applyFont="1" applyBorder="1" applyAlignment="1">
      <alignment horizontal="right" vertical="top"/>
    </xf>
    <xf numFmtId="0" fontId="10" fillId="2" borderId="1" xfId="45" applyFont="1"/>
    <xf numFmtId="0" fontId="10" fillId="2" borderId="1" xfId="45" applyFont="1" applyBorder="1"/>
    <xf numFmtId="0" fontId="14" fillId="2" borderId="1" xfId="47" applyFont="1" applyBorder="1" applyAlignment="1"/>
    <xf numFmtId="0" fontId="66" fillId="2" borderId="1" xfId="53" applyFont="1" applyBorder="1"/>
    <xf numFmtId="0" fontId="67" fillId="2" borderId="1" xfId="45" applyFont="1" applyBorder="1"/>
    <xf numFmtId="0" fontId="32" fillId="2" borderId="1" xfId="53" applyFont="1" applyBorder="1" applyAlignment="1">
      <alignment horizontal="left" vertical="top" wrapText="1"/>
    </xf>
    <xf numFmtId="165" fontId="32" fillId="2" borderId="1" xfId="53" applyNumberFormat="1" applyFont="1" applyBorder="1" applyAlignment="1">
      <alignment horizontal="right" vertical="center"/>
    </xf>
    <xf numFmtId="164" fontId="32" fillId="2" borderId="1" xfId="53" applyNumberFormat="1" applyFont="1" applyBorder="1" applyAlignment="1">
      <alignment horizontal="right" vertical="center"/>
    </xf>
    <xf numFmtId="10" fontId="67" fillId="2" borderId="1" xfId="45" applyNumberFormat="1" applyFont="1" applyBorder="1"/>
    <xf numFmtId="164" fontId="66" fillId="2" borderId="1" xfId="53" applyNumberFormat="1" applyFont="1" applyBorder="1" applyAlignment="1">
      <alignment horizontal="right" vertical="center"/>
    </xf>
    <xf numFmtId="0" fontId="66" fillId="2" borderId="1" xfId="54" applyFont="1" applyBorder="1"/>
    <xf numFmtId="0" fontId="32" fillId="2" borderId="1" xfId="54" applyFont="1" applyBorder="1" applyAlignment="1">
      <alignment horizontal="left" vertical="top" wrapText="1"/>
    </xf>
    <xf numFmtId="165" fontId="32" fillId="2" borderId="1" xfId="54" applyNumberFormat="1" applyFont="1" applyBorder="1" applyAlignment="1">
      <alignment horizontal="right" vertical="center"/>
    </xf>
    <xf numFmtId="164" fontId="32" fillId="2" borderId="1" xfId="54" applyNumberFormat="1" applyFont="1" applyBorder="1" applyAlignment="1">
      <alignment horizontal="right" vertical="center"/>
    </xf>
    <xf numFmtId="9" fontId="32" fillId="2" borderId="1" xfId="51" applyFont="1" applyBorder="1" applyAlignment="1">
      <alignment horizontal="right" vertical="center"/>
    </xf>
    <xf numFmtId="0" fontId="11" fillId="4" borderId="0" xfId="38" applyFont="1" applyAlignment="1">
      <alignment horizontal="center" vertical="center"/>
    </xf>
    <xf numFmtId="0" fontId="14" fillId="0" borderId="1" xfId="35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20" fillId="8" borderId="25" xfId="38" applyFont="1" applyFill="1" applyBorder="1" applyAlignment="1">
      <alignment horizontal="left" wrapText="1"/>
    </xf>
    <xf numFmtId="0" fontId="20" fillId="8" borderId="26" xfId="38" applyFont="1" applyFill="1" applyBorder="1" applyAlignment="1">
      <alignment horizontal="left" wrapText="1"/>
    </xf>
    <xf numFmtId="0" fontId="8" fillId="6" borderId="29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11" fillId="4" borderId="1" xfId="44" applyFont="1" applyAlignment="1">
      <alignment horizontal="center" vertical="center"/>
    </xf>
    <xf numFmtId="0" fontId="14" fillId="2" borderId="1" xfId="47" applyFont="1" applyBorder="1" applyAlignment="1">
      <alignment horizontal="left"/>
    </xf>
    <xf numFmtId="0" fontId="32" fillId="2" borderId="1" xfId="54" applyFont="1" applyBorder="1" applyAlignment="1">
      <alignment horizontal="left" vertical="top" wrapText="1"/>
    </xf>
    <xf numFmtId="0" fontId="39" fillId="2" borderId="1" xfId="54" applyFont="1" applyBorder="1" applyAlignment="1">
      <alignment horizontal="center" vertical="center" wrapText="1"/>
    </xf>
    <xf numFmtId="0" fontId="39" fillId="2" borderId="1" xfId="53" applyFont="1" applyBorder="1" applyAlignment="1">
      <alignment horizontal="center" vertical="center" wrapText="1"/>
    </xf>
    <xf numFmtId="0" fontId="32" fillId="2" borderId="1" xfId="53" applyFont="1" applyBorder="1" applyAlignment="1">
      <alignment horizontal="left" vertical="top" wrapText="1"/>
    </xf>
    <xf numFmtId="0" fontId="36" fillId="2" borderId="1" xfId="40" applyFont="1" applyBorder="1" applyAlignment="1">
      <alignment horizontal="center" vertical="center" wrapText="1"/>
    </xf>
    <xf numFmtId="0" fontId="37" fillId="10" borderId="46" xfId="40" applyFont="1" applyFill="1" applyBorder="1" applyAlignment="1">
      <alignment horizontal="left" wrapText="1"/>
    </xf>
    <xf numFmtId="0" fontId="37" fillId="10" borderId="50" xfId="40" applyFont="1" applyFill="1" applyBorder="1" applyAlignment="1">
      <alignment horizontal="left" wrapText="1"/>
    </xf>
    <xf numFmtId="0" fontId="37" fillId="10" borderId="54" xfId="40" applyFont="1" applyFill="1" applyBorder="1" applyAlignment="1">
      <alignment horizontal="left" wrapText="1"/>
    </xf>
    <xf numFmtId="0" fontId="37" fillId="10" borderId="47" xfId="40" applyFont="1" applyFill="1" applyBorder="1" applyAlignment="1">
      <alignment horizontal="center" wrapText="1"/>
    </xf>
    <xf numFmtId="0" fontId="37" fillId="10" borderId="48" xfId="40" applyFont="1" applyFill="1" applyBorder="1" applyAlignment="1">
      <alignment horizontal="center" wrapText="1"/>
    </xf>
    <xf numFmtId="0" fontId="37" fillId="10" borderId="49" xfId="40" applyFont="1" applyFill="1" applyBorder="1" applyAlignment="1">
      <alignment horizontal="center" wrapText="1"/>
    </xf>
    <xf numFmtId="0" fontId="37" fillId="10" borderId="51" xfId="40" applyFont="1" applyFill="1" applyBorder="1" applyAlignment="1">
      <alignment horizontal="center" wrapText="1"/>
    </xf>
    <xf numFmtId="0" fontId="37" fillId="10" borderId="52" xfId="40" applyFont="1" applyFill="1" applyBorder="1" applyAlignment="1">
      <alignment horizontal="center" wrapText="1"/>
    </xf>
    <xf numFmtId="0" fontId="37" fillId="10" borderId="53" xfId="4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10" borderId="2" xfId="3" applyFont="1" applyFill="1" applyBorder="1" applyAlignment="1">
      <alignment horizontal="left" vertical="center" wrapText="1"/>
    </xf>
    <xf numFmtId="0" fontId="3" fillId="10" borderId="3" xfId="4" applyFont="1" applyFill="1" applyBorder="1" applyAlignment="1">
      <alignment horizontal="left" vertical="center" wrapText="1"/>
    </xf>
    <xf numFmtId="0" fontId="3" fillId="10" borderId="4" xfId="5" applyFont="1" applyFill="1" applyBorder="1" applyAlignment="1">
      <alignment horizontal="left" vertical="center" wrapText="1"/>
    </xf>
    <xf numFmtId="0" fontId="3" fillId="10" borderId="5" xfId="6" applyFont="1" applyFill="1" applyBorder="1" applyAlignment="1">
      <alignment horizontal="center" vertical="center" wrapText="1"/>
    </xf>
    <xf numFmtId="0" fontId="3" fillId="10" borderId="6" xfId="7" applyFont="1" applyFill="1" applyBorder="1" applyAlignment="1">
      <alignment horizontal="center" vertical="center" wrapText="1"/>
    </xf>
    <xf numFmtId="0" fontId="3" fillId="10" borderId="7" xfId="8" applyFont="1" applyFill="1" applyBorder="1" applyAlignment="1">
      <alignment horizontal="center" vertical="center" wrapText="1"/>
    </xf>
    <xf numFmtId="0" fontId="3" fillId="10" borderId="8" xfId="9" applyFont="1" applyFill="1" applyBorder="1" applyAlignment="1">
      <alignment horizontal="center" vertical="center" wrapText="1"/>
    </xf>
    <xf numFmtId="0" fontId="3" fillId="10" borderId="9" xfId="10" applyFont="1" applyFill="1" applyBorder="1" applyAlignment="1">
      <alignment horizontal="center" vertical="center" wrapText="1"/>
    </xf>
    <xf numFmtId="0" fontId="3" fillId="10" borderId="10" xfId="11" applyFont="1" applyFill="1" applyBorder="1" applyAlignment="1">
      <alignment horizontal="center" vertical="center" wrapText="1"/>
    </xf>
    <xf numFmtId="0" fontId="3" fillId="10" borderId="41" xfId="6" applyFont="1" applyFill="1" applyBorder="1" applyAlignment="1">
      <alignment horizontal="center" vertical="center" wrapText="1"/>
    </xf>
    <xf numFmtId="0" fontId="3" fillId="10" borderId="43" xfId="6" applyFont="1" applyFill="1" applyBorder="1" applyAlignment="1">
      <alignment horizontal="center" vertical="center" wrapText="1"/>
    </xf>
    <xf numFmtId="0" fontId="3" fillId="10" borderId="42" xfId="6" applyFont="1" applyFill="1" applyBorder="1" applyAlignment="1">
      <alignment horizontal="center" vertical="center" wrapText="1"/>
    </xf>
    <xf numFmtId="0" fontId="3" fillId="10" borderId="44" xfId="6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0" fontId="3" fillId="10" borderId="9" xfId="26" applyFont="1" applyFill="1" applyBorder="1" applyAlignment="1">
      <alignment horizontal="center" vertical="center"/>
    </xf>
    <xf numFmtId="0" fontId="3" fillId="10" borderId="37" xfId="6" applyFont="1" applyFill="1" applyBorder="1" applyAlignment="1">
      <alignment horizontal="center" vertical="center" wrapText="1"/>
    </xf>
    <xf numFmtId="0" fontId="3" fillId="10" borderId="38" xfId="6" applyFont="1" applyFill="1" applyBorder="1" applyAlignment="1">
      <alignment horizontal="center" vertical="center" wrapText="1"/>
    </xf>
    <xf numFmtId="0" fontId="3" fillId="10" borderId="39" xfId="6" applyFont="1" applyFill="1" applyBorder="1" applyAlignment="1">
      <alignment horizontal="center" vertical="center" wrapText="1"/>
    </xf>
    <xf numFmtId="0" fontId="37" fillId="10" borderId="97" xfId="40" applyFont="1" applyFill="1" applyBorder="1" applyAlignment="1">
      <alignment horizontal="center" wrapText="1"/>
    </xf>
    <xf numFmtId="0" fontId="37" fillId="10" borderId="98" xfId="40" applyFont="1" applyFill="1" applyBorder="1" applyAlignment="1">
      <alignment horizontal="center" wrapText="1"/>
    </xf>
    <xf numFmtId="0" fontId="37" fillId="10" borderId="99" xfId="40" applyFont="1" applyFill="1" applyBorder="1" applyAlignment="1">
      <alignment horizontal="center" wrapText="1"/>
    </xf>
    <xf numFmtId="0" fontId="37" fillId="10" borderId="95" xfId="40" applyFont="1" applyFill="1" applyBorder="1" applyAlignment="1">
      <alignment horizontal="center" wrapText="1"/>
    </xf>
    <xf numFmtId="0" fontId="37" fillId="10" borderId="96" xfId="40" applyFont="1" applyFill="1" applyBorder="1" applyAlignment="1">
      <alignment horizontal="center" wrapText="1"/>
    </xf>
    <xf numFmtId="0" fontId="37" fillId="10" borderId="94" xfId="40" applyFont="1" applyFill="1" applyBorder="1" applyAlignment="1">
      <alignment horizontal="center" wrapText="1"/>
    </xf>
    <xf numFmtId="0" fontId="37" fillId="10" borderId="92" xfId="40" applyFont="1" applyFill="1" applyBorder="1" applyAlignment="1">
      <alignment horizontal="center" wrapText="1"/>
    </xf>
    <xf numFmtId="0" fontId="37" fillId="10" borderId="93" xfId="40" applyFont="1" applyFill="1" applyBorder="1" applyAlignment="1">
      <alignment horizontal="center" wrapText="1"/>
    </xf>
    <xf numFmtId="0" fontId="36" fillId="2" borderId="1" xfId="42" applyFont="1" applyBorder="1" applyAlignment="1">
      <alignment horizontal="center" vertical="center" wrapText="1"/>
    </xf>
    <xf numFmtId="0" fontId="41" fillId="10" borderId="46" xfId="42" applyFont="1" applyFill="1" applyBorder="1" applyAlignment="1">
      <alignment horizontal="left" vertical="center" wrapText="1"/>
    </xf>
    <xf numFmtId="0" fontId="41" fillId="10" borderId="50" xfId="42" applyFont="1" applyFill="1" applyBorder="1" applyAlignment="1">
      <alignment horizontal="left" vertical="center" wrapText="1"/>
    </xf>
    <xf numFmtId="0" fontId="41" fillId="10" borderId="54" xfId="42" applyFont="1" applyFill="1" applyBorder="1" applyAlignment="1">
      <alignment horizontal="left" vertical="center" wrapText="1"/>
    </xf>
    <xf numFmtId="0" fontId="41" fillId="10" borderId="47" xfId="42" applyFont="1" applyFill="1" applyBorder="1" applyAlignment="1">
      <alignment horizontal="center" vertical="center" wrapText="1"/>
    </xf>
    <xf numFmtId="0" fontId="41" fillId="10" borderId="48" xfId="42" applyFont="1" applyFill="1" applyBorder="1" applyAlignment="1">
      <alignment horizontal="center" vertical="center" wrapText="1"/>
    </xf>
    <xf numFmtId="0" fontId="41" fillId="10" borderId="49" xfId="42" applyFont="1" applyFill="1" applyBorder="1" applyAlignment="1">
      <alignment horizontal="center" vertical="center" wrapText="1"/>
    </xf>
    <xf numFmtId="0" fontId="41" fillId="10" borderId="51" xfId="42" applyFont="1" applyFill="1" applyBorder="1" applyAlignment="1">
      <alignment horizontal="center" vertical="center" wrapText="1"/>
    </xf>
    <xf numFmtId="0" fontId="41" fillId="10" borderId="52" xfId="42" applyFont="1" applyFill="1" applyBorder="1" applyAlignment="1">
      <alignment horizontal="center" vertical="center" wrapText="1"/>
    </xf>
    <xf numFmtId="0" fontId="41" fillId="10" borderId="53" xfId="4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39" fillId="2" borderId="1" xfId="43" applyFont="1" applyBorder="1" applyAlignment="1">
      <alignment horizontal="center" vertical="center" wrapText="1"/>
    </xf>
    <xf numFmtId="0" fontId="39" fillId="2" borderId="1" xfId="41" applyFont="1" applyBorder="1" applyAlignment="1">
      <alignment horizontal="center" vertical="center" wrapText="1"/>
    </xf>
    <xf numFmtId="0" fontId="38" fillId="13" borderId="83" xfId="45" applyFont="1" applyFill="1" applyBorder="1" applyAlignment="1">
      <alignment horizontal="center" vertical="center" wrapText="1"/>
    </xf>
    <xf numFmtId="0" fontId="38" fillId="13" borderId="81" xfId="45" applyFont="1" applyFill="1" applyBorder="1" applyAlignment="1">
      <alignment horizontal="center" vertical="center" wrapText="1"/>
    </xf>
    <xf numFmtId="0" fontId="64" fillId="14" borderId="78" xfId="45" applyFont="1" applyFill="1" applyBorder="1" applyAlignment="1">
      <alignment horizontal="center" vertical="center" wrapText="1"/>
    </xf>
    <xf numFmtId="0" fontId="64" fillId="14" borderId="75" xfId="45" applyFont="1" applyFill="1" applyBorder="1" applyAlignment="1">
      <alignment horizontal="center" vertical="center" wrapText="1"/>
    </xf>
    <xf numFmtId="10" fontId="61" fillId="5" borderId="78" xfId="51" applyNumberFormat="1" applyFont="1" applyFill="1" applyBorder="1" applyAlignment="1">
      <alignment horizontal="center" vertical="center"/>
    </xf>
    <xf numFmtId="10" fontId="61" fillId="5" borderId="75" xfId="51" applyNumberFormat="1" applyFont="1" applyFill="1" applyBorder="1" applyAlignment="1">
      <alignment horizontal="center" vertical="center"/>
    </xf>
    <xf numFmtId="0" fontId="64" fillId="14" borderId="83" xfId="45" applyFont="1" applyFill="1" applyBorder="1" applyAlignment="1">
      <alignment horizontal="center" vertical="center"/>
    </xf>
    <xf numFmtId="0" fontId="64" fillId="14" borderId="81" xfId="45" applyFont="1" applyFill="1" applyBorder="1" applyAlignment="1">
      <alignment horizontal="center" vertical="center"/>
    </xf>
    <xf numFmtId="0" fontId="9" fillId="11" borderId="87" xfId="52" applyFont="1" applyBorder="1" applyAlignment="1">
      <alignment horizontal="center" vertical="center"/>
    </xf>
    <xf numFmtId="0" fontId="9" fillId="11" borderId="1" xfId="52" applyFont="1" applyBorder="1" applyAlignment="1">
      <alignment horizontal="center" vertical="center"/>
    </xf>
    <xf numFmtId="0" fontId="4" fillId="13" borderId="78" xfId="45" applyFill="1" applyBorder="1" applyAlignment="1">
      <alignment horizontal="center" vertical="center"/>
    </xf>
    <xf numFmtId="0" fontId="4" fillId="13" borderId="75" xfId="45" applyFill="1" applyBorder="1" applyAlignment="1">
      <alignment horizontal="center" vertical="center"/>
    </xf>
    <xf numFmtId="0" fontId="64" fillId="14" borderId="76" xfId="45" applyFont="1" applyFill="1" applyBorder="1" applyAlignment="1">
      <alignment horizontal="center" vertical="center" wrapText="1"/>
    </xf>
    <xf numFmtId="0" fontId="63" fillId="13" borderId="81" xfId="45" applyFont="1" applyFill="1" applyBorder="1" applyAlignment="1">
      <alignment horizontal="center" vertical="center"/>
    </xf>
    <xf numFmtId="0" fontId="63" fillId="13" borderId="82" xfId="45" applyFont="1" applyFill="1" applyBorder="1" applyAlignment="1">
      <alignment horizontal="center" vertical="center"/>
    </xf>
    <xf numFmtId="0" fontId="63" fillId="13" borderId="83" xfId="45" applyFont="1" applyFill="1" applyBorder="1" applyAlignment="1">
      <alignment horizontal="center" vertical="center"/>
    </xf>
    <xf numFmtId="0" fontId="63" fillId="13" borderId="81" xfId="45" applyFont="1" applyFill="1" applyBorder="1" applyAlignment="1">
      <alignment horizontal="center" vertical="center" wrapText="1"/>
    </xf>
    <xf numFmtId="0" fontId="60" fillId="14" borderId="73" xfId="45" applyFont="1" applyFill="1" applyBorder="1" applyAlignment="1">
      <alignment horizontal="center" vertical="center" wrapText="1"/>
    </xf>
    <xf numFmtId="0" fontId="60" fillId="14" borderId="74" xfId="45" applyFont="1" applyFill="1" applyBorder="1" applyAlignment="1">
      <alignment horizontal="center" vertical="center" wrapText="1"/>
    </xf>
    <xf numFmtId="0" fontId="60" fillId="14" borderId="27" xfId="45" applyFont="1" applyFill="1" applyBorder="1" applyAlignment="1">
      <alignment horizontal="center" vertical="center" wrapText="1"/>
    </xf>
    <xf numFmtId="0" fontId="4" fillId="2" borderId="81" xfId="45" applyBorder="1" applyAlignment="1">
      <alignment horizontal="center"/>
    </xf>
    <xf numFmtId="0" fontId="68" fillId="0" borderId="0" xfId="0" applyFont="1" applyAlignment="1">
      <alignment vertical="center"/>
    </xf>
    <xf numFmtId="0" fontId="35" fillId="2" borderId="1" xfId="40" applyFont="1" applyBorder="1" applyAlignment="1">
      <alignment horizontal="center" vertical="center"/>
    </xf>
    <xf numFmtId="0" fontId="35" fillId="2" borderId="1" xfId="40"/>
    <xf numFmtId="0" fontId="3" fillId="10" borderId="100" xfId="7" applyFont="1" applyFill="1" applyBorder="1" applyAlignment="1">
      <alignment horizontal="center" vertical="center" wrapText="1"/>
    </xf>
    <xf numFmtId="0" fontId="3" fillId="10" borderId="38" xfId="7" applyFont="1" applyFill="1" applyBorder="1" applyAlignment="1">
      <alignment horizontal="center" vertical="center" wrapText="1"/>
    </xf>
    <xf numFmtId="0" fontId="3" fillId="10" borderId="39" xfId="7" applyFont="1" applyFill="1" applyBorder="1" applyAlignment="1">
      <alignment horizontal="center" vertical="center" wrapText="1"/>
    </xf>
    <xf numFmtId="0" fontId="3" fillId="10" borderId="101" xfId="7" applyFont="1" applyFill="1" applyBorder="1" applyAlignment="1">
      <alignment horizontal="center" vertical="center" wrapText="1"/>
    </xf>
    <xf numFmtId="0" fontId="3" fillId="10" borderId="101" xfId="6" applyFont="1" applyFill="1" applyBorder="1" applyAlignment="1">
      <alignment horizontal="center" vertical="center" wrapText="1"/>
    </xf>
    <xf numFmtId="0" fontId="3" fillId="10" borderId="4" xfId="3" applyFont="1" applyFill="1" applyBorder="1" applyAlignment="1">
      <alignment horizontal="left" vertical="center" wrapText="1"/>
    </xf>
    <xf numFmtId="0" fontId="36" fillId="2" borderId="40" xfId="40" applyFont="1" applyBorder="1" applyAlignment="1">
      <alignment horizontal="center" vertical="center" wrapText="1"/>
    </xf>
    <xf numFmtId="0" fontId="3" fillId="10" borderId="102" xfId="10" applyFont="1" applyFill="1" applyBorder="1" applyAlignment="1">
      <alignment horizontal="center" vertical="center" wrapText="1"/>
    </xf>
    <xf numFmtId="0" fontId="3" fillId="10" borderId="103" xfId="10" applyFont="1" applyFill="1" applyBorder="1" applyAlignment="1">
      <alignment horizontal="center" vertical="center" wrapText="1"/>
    </xf>
    <xf numFmtId="0" fontId="3" fillId="10" borderId="104" xfId="9" applyFont="1" applyFill="1" applyBorder="1" applyAlignment="1">
      <alignment horizontal="center" vertical="center" wrapText="1"/>
    </xf>
    <xf numFmtId="0" fontId="3" fillId="10" borderId="103" xfId="9" applyFont="1" applyFill="1" applyBorder="1" applyAlignment="1">
      <alignment horizontal="center" vertical="center" wrapText="1"/>
    </xf>
    <xf numFmtId="0" fontId="3" fillId="10" borderId="3" xfId="3" applyFont="1" applyFill="1" applyBorder="1" applyAlignment="1">
      <alignment horizontal="left" vertical="center" wrapText="1"/>
    </xf>
    <xf numFmtId="0" fontId="35" fillId="10" borderId="105" xfId="40" applyFill="1" applyBorder="1" applyAlignment="1">
      <alignment horizontal="center" vertical="center" wrapText="1"/>
    </xf>
    <xf numFmtId="0" fontId="35" fillId="10" borderId="54" xfId="40" applyFont="1" applyFill="1" applyBorder="1" applyAlignment="1">
      <alignment horizontal="center" vertical="center"/>
    </xf>
    <xf numFmtId="0" fontId="35" fillId="10" borderId="106" xfId="40" applyFont="1" applyFill="1" applyBorder="1" applyAlignment="1">
      <alignment horizontal="center" vertical="center"/>
    </xf>
    <xf numFmtId="0" fontId="37" fillId="10" borderId="107" xfId="40" applyFont="1" applyFill="1" applyBorder="1" applyAlignment="1">
      <alignment horizontal="center" wrapText="1"/>
    </xf>
    <xf numFmtId="0" fontId="35" fillId="10" borderId="99" xfId="40" applyFont="1" applyFill="1" applyBorder="1" applyAlignment="1">
      <alignment horizontal="center" vertical="center"/>
    </xf>
    <xf numFmtId="174" fontId="37" fillId="2" borderId="59" xfId="40" applyNumberFormat="1" applyFont="1" applyBorder="1" applyAlignment="1">
      <alignment horizontal="right" vertical="top"/>
    </xf>
    <xf numFmtId="174" fontId="37" fillId="2" borderId="60" xfId="40" applyNumberFormat="1" applyFont="1" applyBorder="1" applyAlignment="1">
      <alignment horizontal="right" vertical="top"/>
    </xf>
    <xf numFmtId="174" fontId="37" fillId="2" borderId="62" xfId="40" applyNumberFormat="1" applyFont="1" applyBorder="1" applyAlignment="1">
      <alignment horizontal="right" vertical="top"/>
    </xf>
    <xf numFmtId="174" fontId="37" fillId="2" borderId="63" xfId="40" applyNumberFormat="1" applyFont="1" applyBorder="1" applyAlignment="1">
      <alignment horizontal="right" vertical="top"/>
    </xf>
    <xf numFmtId="0" fontId="3" fillId="10" borderId="108" xfId="10" applyFont="1" applyFill="1" applyBorder="1" applyAlignment="1">
      <alignment horizontal="center" vertical="center" wrapText="1"/>
    </xf>
  </cellXfs>
  <cellStyles count="55">
    <cellStyle name="40% - Èmfasi1 2" xfId="52"/>
    <cellStyle name="Èmfasi1" xfId="38" builtinId="29"/>
    <cellStyle name="Èmfasi1 2" xfId="44"/>
    <cellStyle name="Euro" xfId="49"/>
    <cellStyle name="Normal" xfId="0" builtinId="0"/>
    <cellStyle name="Normal 2" xfId="45"/>
    <cellStyle name="Normal_290" xfId="53"/>
    <cellStyle name="Normal_290_1" xfId="54"/>
    <cellStyle name="Normal_Gràfics" xfId="41"/>
    <cellStyle name="Normal_Gràfics_1" xfId="43"/>
    <cellStyle name="Normal_Taules" xfId="40"/>
    <cellStyle name="Normal_Taules_1" xfId="42"/>
    <cellStyle name="Percentatge" xfId="34" builtinId="5"/>
    <cellStyle name="Percentatge 2" xfId="51"/>
    <cellStyle name="Porcentual 2" xfId="50"/>
    <cellStyle name="Resultat" xfId="37" builtinId="21"/>
    <cellStyle name="style1406186754995" xfId="39"/>
    <cellStyle name="style1406632985147" xfId="1"/>
    <cellStyle name="style1406632985172" xfId="2"/>
    <cellStyle name="style1406632985195" xfId="3"/>
    <cellStyle name="style1406632985217" xfId="4"/>
    <cellStyle name="style1406632985237" xfId="5"/>
    <cellStyle name="style1406632985256" xfId="6"/>
    <cellStyle name="style1406632985276" xfId="7"/>
    <cellStyle name="style1406632985298" xfId="8"/>
    <cellStyle name="style1406632985319" xfId="9"/>
    <cellStyle name="style1406632985340" xfId="10"/>
    <cellStyle name="style1406632985359" xfId="11"/>
    <cellStyle name="style1406632985377" xfId="12"/>
    <cellStyle name="style1406632985396" xfId="13"/>
    <cellStyle name="style1406632985415" xfId="14"/>
    <cellStyle name="style1406632985433" xfId="15"/>
    <cellStyle name="style1406632985447" xfId="16"/>
    <cellStyle name="style1406632985461" xfId="17"/>
    <cellStyle name="style1406632985480" xfId="18"/>
    <cellStyle name="style1406632985498" xfId="19"/>
    <cellStyle name="style1406632985512" xfId="20"/>
    <cellStyle name="style1406632985531" xfId="21"/>
    <cellStyle name="style1406632985548" xfId="22"/>
    <cellStyle name="style1406632985569" xfId="23"/>
    <cellStyle name="style1406632985584" xfId="24"/>
    <cellStyle name="style1406632985695" xfId="25"/>
    <cellStyle name="style1406632985710" xfId="26"/>
    <cellStyle name="style1406632985782" xfId="27"/>
    <cellStyle name="style1406632985798" xfId="28"/>
    <cellStyle name="style1406632985812" xfId="29"/>
    <cellStyle name="style1406632985826" xfId="30"/>
    <cellStyle name="style1406632985843" xfId="31"/>
    <cellStyle name="style1406632985858" xfId="32"/>
    <cellStyle name="style1406632985900" xfId="33"/>
    <cellStyle name="Títol 2" xfId="35" builtinId="17"/>
    <cellStyle name="Títol 2 2" xfId="47"/>
    <cellStyle name="Títol 3" xfId="36" builtinId="18"/>
    <cellStyle name="Títol 3 2" xfId="46"/>
    <cellStyle name="Títol 4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sng"/>
              <a:t>Estatus d'inserció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3.768296296296296E-2"/>
          <c:y val="0.20353138888888889"/>
          <c:w val="0.52925285464718863"/>
          <c:h val="0.6695676198369940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Resum!$Z$12</c:f>
              <c:strCache>
                <c:ptCount val="1"/>
                <c:pt idx="0">
                  <c:v>Treballo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Resum!$Y$13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Resum!$Z$13</c:f>
              <c:numCache>
                <c:formatCode>###0.0%</c:formatCode>
                <c:ptCount val="1"/>
                <c:pt idx="0">
                  <c:v>0.8484848484848484</c:v>
                </c:pt>
              </c:numCache>
            </c:numRef>
          </c:val>
        </c:ser>
        <c:ser>
          <c:idx val="0"/>
          <c:order val="1"/>
          <c:tx>
            <c:strRef>
              <c:f>Resum!$AA$12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Resum!$Y$13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Resum!$AA$13</c:f>
              <c:numCache>
                <c:formatCode>###0.0%</c:formatCode>
                <c:ptCount val="1"/>
                <c:pt idx="0">
                  <c:v>0.15151515151515152</c:v>
                </c:pt>
              </c:numCache>
            </c:numRef>
          </c:val>
        </c:ser>
        <c:ser>
          <c:idx val="2"/>
          <c:order val="2"/>
          <c:tx>
            <c:strRef>
              <c:f>Resum!$AB$12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Resum!$Y$13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Resum!$AB$13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100"/>
        <c:axId val="108786816"/>
        <c:axId val="108788352"/>
      </c:barChart>
      <c:catAx>
        <c:axId val="108786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+mn-lt"/>
              </a:defRPr>
            </a:pPr>
            <a:endParaRPr lang="ca-ES"/>
          </a:p>
        </c:txPr>
        <c:crossAx val="108788352"/>
        <c:crosses val="autoZero"/>
        <c:auto val="1"/>
        <c:lblAlgn val="ctr"/>
        <c:lblOffset val="100"/>
        <c:noMultiLvlLbl val="0"/>
      </c:catAx>
      <c:valAx>
        <c:axId val="108788352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108786816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0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Gràfics!$O$85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Gràfics!$N$86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Gràfics!$O$86</c:f>
              <c:numCache>
                <c:formatCode>###0.0%</c:formatCode>
                <c:ptCount val="1"/>
                <c:pt idx="0">
                  <c:v>0.78787878787878785</c:v>
                </c:pt>
              </c:numCache>
            </c:numRef>
          </c:val>
        </c:ser>
        <c:ser>
          <c:idx val="1"/>
          <c:order val="1"/>
          <c:tx>
            <c:strRef>
              <c:f>Gràfics!$P$85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Gràfics!$N$86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Gràfics!$P$86</c:f>
              <c:numCache>
                <c:formatCode>###0.0%</c:formatCode>
                <c:ptCount val="1"/>
                <c:pt idx="0">
                  <c:v>0.2121212121212121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346176"/>
        <c:axId val="109352064"/>
        <c:axId val="0"/>
      </c:bar3DChart>
      <c:catAx>
        <c:axId val="10934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352064"/>
        <c:crosses val="autoZero"/>
        <c:auto val="1"/>
        <c:lblAlgn val="ctr"/>
        <c:lblOffset val="100"/>
        <c:noMultiLvlLbl val="0"/>
      </c:catAx>
      <c:valAx>
        <c:axId val="1093520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09346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Gràfics!$O$97</c:f>
              <c:strCache>
                <c:ptCount val="1"/>
                <c:pt idx="0">
                  <c:v>Tenia feina abans d'acabar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Gràfics!$N$98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Gràfics!$O$98</c:f>
              <c:numCache>
                <c:formatCode>###0.0%</c:formatCode>
                <c:ptCount val="1"/>
                <c:pt idx="0">
                  <c:v>0.48484848484848486</c:v>
                </c:pt>
              </c:numCache>
            </c:numRef>
          </c:val>
        </c:ser>
        <c:ser>
          <c:idx val="1"/>
          <c:order val="1"/>
          <c:tx>
            <c:strRef>
              <c:f>Gràfics!$P$97</c:f>
              <c:strCache>
                <c:ptCount val="1"/>
                <c:pt idx="0">
                  <c:v>Menys 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Gràfics!$N$98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Gràfics!$P$98</c:f>
              <c:numCache>
                <c:formatCode>###0.0%</c:formatCode>
                <c:ptCount val="1"/>
                <c:pt idx="0">
                  <c:v>0.24242424242424243</c:v>
                </c:pt>
              </c:numCache>
            </c:numRef>
          </c:val>
        </c:ser>
        <c:ser>
          <c:idx val="2"/>
          <c:order val="2"/>
          <c:tx>
            <c:strRef>
              <c:f>Gràfics!$Q$97</c:f>
              <c:strCache>
                <c:ptCount val="1"/>
                <c:pt idx="0">
                  <c:v>D'un a tres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Gràfics!$N$98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Gràfics!$Q$98</c:f>
              <c:numCache>
                <c:formatCode>###0.0%</c:formatCode>
                <c:ptCount val="1"/>
                <c:pt idx="0">
                  <c:v>3.0303030303030304E-2</c:v>
                </c:pt>
              </c:numCache>
            </c:numRef>
          </c:val>
        </c:ser>
        <c:ser>
          <c:idx val="3"/>
          <c:order val="3"/>
          <c:tx>
            <c:strRef>
              <c:f>Gràfics!$R$97</c:f>
              <c:strCache>
                <c:ptCount val="1"/>
                <c:pt idx="0">
                  <c:v>De tres a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Gràfics!$N$98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Gràfics!$R$98</c:f>
              <c:numCache>
                <c:formatCode>###0.0%</c:formatCode>
                <c:ptCount val="1"/>
                <c:pt idx="0">
                  <c:v>0.12121212121212122</c:v>
                </c:pt>
              </c:numCache>
            </c:numRef>
          </c:val>
        </c:ser>
        <c:ser>
          <c:idx val="4"/>
          <c:order val="4"/>
          <c:tx>
            <c:strRef>
              <c:f>Gràfics!$S$97</c:f>
              <c:strCache>
                <c:ptCount val="1"/>
                <c:pt idx="0">
                  <c:v>De sis mesos a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Gràfics!$N$98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Gràfics!$S$98</c:f>
              <c:numCache>
                <c:formatCode>###0.0%</c:formatCode>
                <c:ptCount val="1"/>
                <c:pt idx="0">
                  <c:v>3.0303030303030304E-2</c:v>
                </c:pt>
              </c:numCache>
            </c:numRef>
          </c:val>
        </c:ser>
        <c:ser>
          <c:idx val="5"/>
          <c:order val="5"/>
          <c:tx>
            <c:strRef>
              <c:f>Gràfics!$T$97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Gràfics!$N$98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Gràfics!$T$98</c:f>
              <c:numCache>
                <c:formatCode>###0.0%</c:formatCode>
                <c:ptCount val="1"/>
                <c:pt idx="0">
                  <c:v>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562112"/>
        <c:axId val="111572096"/>
        <c:axId val="0"/>
      </c:bar3DChart>
      <c:catAx>
        <c:axId val="11156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572096"/>
        <c:crosses val="autoZero"/>
        <c:auto val="1"/>
        <c:lblAlgn val="ctr"/>
        <c:lblOffset val="100"/>
        <c:noMultiLvlLbl val="0"/>
      </c:catAx>
      <c:valAx>
        <c:axId val="11157209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1562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1207786526684162E-2"/>
          <c:y val="2.7777777777777776E-2"/>
          <c:w val="0.84648250000000003"/>
          <c:h val="0.122293333333333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Gràfics!$P$126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Gràfics!$P$127</c:f>
              <c:numCache>
                <c:formatCode>###0.0%</c:formatCode>
                <c:ptCount val="1"/>
                <c:pt idx="0">
                  <c:v>0.4242424242424242</c:v>
                </c:pt>
              </c:numCache>
            </c:numRef>
          </c:val>
        </c:ser>
        <c:ser>
          <c:idx val="1"/>
          <c:order val="1"/>
          <c:tx>
            <c:strRef>
              <c:f>Gràfics!$Q$126</c:f>
              <c:strCache>
                <c:ptCount val="1"/>
                <c:pt idx="0">
                  <c:v>Borses de treball institucionals (Dept. Ensenyament, Salut)/Borses de col•legis professionals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Gràfics!$Q$127</c:f>
              <c:numCache>
                <c:formatCode>###0.0%</c:formatCode>
                <c:ptCount val="1"/>
                <c:pt idx="0">
                  <c:v>3.0303030303030304E-2</c:v>
                </c:pt>
              </c:numCache>
            </c:numRef>
          </c:val>
        </c:ser>
        <c:ser>
          <c:idx val="2"/>
          <c:order val="2"/>
          <c:tx>
            <c:strRef>
              <c:f>Gràfics!$R$126</c:f>
              <c:strCache>
                <c:ptCount val="1"/>
                <c:pt idx="0">
                  <c:v>Creació pròpia empresa/despatx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Gràfics!$R$127</c:f>
              <c:numCache>
                <c:formatCode>###0.0%</c:formatCode>
                <c:ptCount val="1"/>
                <c:pt idx="0">
                  <c:v>0.18181818181818182</c:v>
                </c:pt>
              </c:numCache>
            </c:numRef>
          </c:val>
        </c:ser>
        <c:ser>
          <c:idx val="3"/>
          <c:order val="3"/>
          <c:tx>
            <c:strRef>
              <c:f>Gràfics!$S$126</c:f>
              <c:strCache>
                <c:ptCount val="1"/>
                <c:pt idx="0">
                  <c:v>Pràctiques d'estudis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Gràfics!$S$127</c:f>
              <c:numCache>
                <c:formatCode>###0.0%</c:formatCode>
                <c:ptCount val="1"/>
                <c:pt idx="0">
                  <c:v>0.12121212121212122</c:v>
                </c:pt>
              </c:numCache>
            </c:numRef>
          </c:val>
        </c:ser>
        <c:ser>
          <c:idx val="4"/>
          <c:order val="4"/>
          <c:tx>
            <c:strRef>
              <c:f>Gràfics!$T$126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Gràfics!$T$127</c:f>
              <c:numCache>
                <c:formatCode>###0.0%</c:formatCode>
                <c:ptCount val="1"/>
                <c:pt idx="0">
                  <c:v>0.12121212121212122</c:v>
                </c:pt>
              </c:numCache>
            </c:numRef>
          </c:val>
        </c:ser>
        <c:ser>
          <c:idx val="5"/>
          <c:order val="5"/>
          <c:tx>
            <c:strRef>
              <c:f>Gràfics!$U$126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Gràfics!$U$127</c:f>
              <c:numCache>
                <c:formatCode>###0.0%</c:formatCode>
                <c:ptCount val="1"/>
                <c:pt idx="0">
                  <c:v>6.0606060606060608E-2</c:v>
                </c:pt>
              </c:numCache>
            </c:numRef>
          </c:val>
        </c:ser>
        <c:ser>
          <c:idx val="6"/>
          <c:order val="6"/>
          <c:tx>
            <c:strRef>
              <c:f>Gràfics!$V$126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Gràfics!$V$127</c:f>
              <c:numCache>
                <c:formatCode>###0.0%</c:formatCode>
                <c:ptCount val="1"/>
                <c:pt idx="0">
                  <c:v>6.0606060606060608E-2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723264"/>
        <c:axId val="111724800"/>
        <c:axId val="0"/>
      </c:bar3DChart>
      <c:catAx>
        <c:axId val="11172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24800"/>
        <c:crosses val="autoZero"/>
        <c:auto val="1"/>
        <c:lblAlgn val="ctr"/>
        <c:lblOffset val="100"/>
        <c:noMultiLvlLbl val="0"/>
      </c:catAx>
      <c:valAx>
        <c:axId val="11172480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1723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5875E-2"/>
          <c:y val="4.5861111111111109E-2"/>
          <c:w val="0.98144624999999996"/>
          <c:h val="0.3517763888888889"/>
        </c:manualLayout>
      </c:layout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Gràfics!$L$151</c:f>
              <c:strCache>
                <c:ptCount val="1"/>
                <c:pt idx="0">
                  <c:v>Fa més de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Gràfics!$K$152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Gràfics!$L$152</c:f>
              <c:numCache>
                <c:formatCode>###0.0%</c:formatCode>
                <c:ptCount val="1"/>
                <c:pt idx="0">
                  <c:v>0.27300000000000002</c:v>
                </c:pt>
              </c:numCache>
            </c:numRef>
          </c:val>
        </c:ser>
        <c:ser>
          <c:idx val="1"/>
          <c:order val="1"/>
          <c:tx>
            <c:strRef>
              <c:f>Gràfics!$M$151</c:f>
              <c:strCache>
                <c:ptCount val="1"/>
                <c:pt idx="0">
                  <c:v>Fa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Gràfics!$K$152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Gràfics!$M$152</c:f>
              <c:numCache>
                <c:formatCode>###0.0%</c:formatCode>
                <c:ptCount val="1"/>
                <c:pt idx="0">
                  <c:v>0.33333333333333337</c:v>
                </c:pt>
              </c:numCache>
            </c:numRef>
          </c:val>
        </c:ser>
        <c:ser>
          <c:idx val="2"/>
          <c:order val="2"/>
          <c:tx>
            <c:strRef>
              <c:f>Gràfics!$N$151</c:f>
              <c:strCache>
                <c:ptCount val="1"/>
                <c:pt idx="0">
                  <c:v>Fa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Gràfics!$K$152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Gràfics!$N$152</c:f>
              <c:numCache>
                <c:formatCode>###0.0%</c:formatCode>
                <c:ptCount val="1"/>
                <c:pt idx="0">
                  <c:v>0.12121212121212122</c:v>
                </c:pt>
              </c:numCache>
            </c:numRef>
          </c:val>
        </c:ser>
        <c:ser>
          <c:idx val="3"/>
          <c:order val="3"/>
          <c:tx>
            <c:strRef>
              <c:f>Gràfics!$O$151</c:f>
              <c:strCache>
                <c:ptCount val="1"/>
                <c:pt idx="0">
                  <c:v>Fa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Gràfics!$K$152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Gràfics!$O$152</c:f>
              <c:numCache>
                <c:formatCode>###0.0%</c:formatCode>
                <c:ptCount val="1"/>
                <c:pt idx="0">
                  <c:v>0.27272727272727271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769856"/>
        <c:axId val="111792128"/>
        <c:axId val="0"/>
      </c:bar3DChart>
      <c:catAx>
        <c:axId val="11176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92128"/>
        <c:crosses val="autoZero"/>
        <c:auto val="1"/>
        <c:lblAlgn val="ctr"/>
        <c:lblOffset val="100"/>
        <c:noMultiLvlLbl val="0"/>
      </c:catAx>
      <c:valAx>
        <c:axId val="11179212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17698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Gràfics!$S$186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Gràfics!$T$184:$Y$185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Gràfics!$T$186:$Y$186</c:f>
              <c:numCache>
                <c:formatCode>###0.0%</c:formatCode>
                <c:ptCount val="6"/>
                <c:pt idx="0">
                  <c:v>0.81818181818181823</c:v>
                </c:pt>
                <c:pt idx="1">
                  <c:v>0</c:v>
                </c:pt>
                <c:pt idx="2">
                  <c:v>3.0303030303030304E-2</c:v>
                </c:pt>
                <c:pt idx="3">
                  <c:v>0</c:v>
                </c:pt>
                <c:pt idx="4">
                  <c:v>3.0303030303030304E-2</c:v>
                </c:pt>
                <c:pt idx="5">
                  <c:v>0.12121212121212122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833472"/>
        <c:axId val="111835008"/>
        <c:axId val="0"/>
      </c:bar3DChart>
      <c:catAx>
        <c:axId val="11183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835008"/>
        <c:crosses val="autoZero"/>
        <c:auto val="1"/>
        <c:lblAlgn val="ctr"/>
        <c:lblOffset val="100"/>
        <c:noMultiLvlLbl val="0"/>
      </c:catAx>
      <c:valAx>
        <c:axId val="111835008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1183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Gràfics!$L$195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Gràfics!$K$196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Gràfics!$L$196</c:f>
              <c:numCache>
                <c:formatCode>###0.0%</c:formatCode>
                <c:ptCount val="1"/>
                <c:pt idx="0">
                  <c:v>0.15151515151515152</c:v>
                </c:pt>
              </c:numCache>
            </c:numRef>
          </c:val>
        </c:ser>
        <c:ser>
          <c:idx val="1"/>
          <c:order val="1"/>
          <c:tx>
            <c:strRef>
              <c:f>Gràfics!$M$195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Gràfics!$K$196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Gràfics!$M$196</c:f>
              <c:numCache>
                <c:formatCode>###0.0%</c:formatCode>
                <c:ptCount val="1"/>
                <c:pt idx="0">
                  <c:v>0.5757575757575758</c:v>
                </c:pt>
              </c:numCache>
            </c:numRef>
          </c:val>
        </c:ser>
        <c:ser>
          <c:idx val="2"/>
          <c:order val="2"/>
          <c:tx>
            <c:strRef>
              <c:f>Gràfics!$N$195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Gràfics!$K$196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Gràfics!$N$196</c:f>
              <c:numCache>
                <c:formatCode>###0.0%</c:formatCode>
                <c:ptCount val="1"/>
                <c:pt idx="0">
                  <c:v>0.2121212121212121</c:v>
                </c:pt>
              </c:numCache>
            </c:numRef>
          </c:val>
        </c:ser>
        <c:ser>
          <c:idx val="3"/>
          <c:order val="3"/>
          <c:tx>
            <c:strRef>
              <c:f>Gràfics!$O$195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Gràfics!$K$196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Gràfics!$O$196</c:f>
              <c:numCache>
                <c:formatCode>###0.0%</c:formatCode>
                <c:ptCount val="1"/>
                <c:pt idx="0">
                  <c:v>3.0303030303030304E-2</c:v>
                </c:pt>
              </c:numCache>
            </c:numRef>
          </c:val>
        </c:ser>
        <c:ser>
          <c:idx val="4"/>
          <c:order val="4"/>
          <c:tx>
            <c:strRef>
              <c:f>Gràfics!$P$195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Gràfics!$K$196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Gràfics!$P$196</c:f>
              <c:numCache>
                <c:formatCode>###0.0%</c:formatCode>
                <c:ptCount val="1"/>
                <c:pt idx="0">
                  <c:v>3.0303030303030304E-2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880448"/>
        <c:axId val="111902720"/>
        <c:axId val="0"/>
      </c:bar3DChart>
      <c:catAx>
        <c:axId val="11188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902720"/>
        <c:crosses val="autoZero"/>
        <c:auto val="1"/>
        <c:lblAlgn val="ctr"/>
        <c:lblOffset val="100"/>
        <c:noMultiLvlLbl val="0"/>
      </c:catAx>
      <c:valAx>
        <c:axId val="1119027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18804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Gràfics!$P$217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Gràfics!$O$218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Gràfics!$P$218</c:f>
              <c:numCache>
                <c:formatCode>###0.0%</c:formatCode>
                <c:ptCount val="1"/>
                <c:pt idx="0">
                  <c:v>0.375</c:v>
                </c:pt>
              </c:numCache>
            </c:numRef>
          </c:val>
        </c:ser>
        <c:ser>
          <c:idx val="1"/>
          <c:order val="1"/>
          <c:tx>
            <c:strRef>
              <c:f>Gràfics!$Q$217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Gràfics!$O$218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Gràfics!$Q$218</c:f>
              <c:numCache>
                <c:formatCode>###0.0%</c:formatCode>
                <c:ptCount val="1"/>
                <c:pt idx="0">
                  <c:v>0.625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643840"/>
        <c:axId val="108645376"/>
        <c:axId val="0"/>
      </c:bar3DChart>
      <c:catAx>
        <c:axId val="108643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645376"/>
        <c:crosses val="autoZero"/>
        <c:auto val="1"/>
        <c:lblAlgn val="ctr"/>
        <c:lblOffset val="100"/>
        <c:noMultiLvlLbl val="0"/>
      </c:catAx>
      <c:valAx>
        <c:axId val="1086453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086438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Gràfics!$N$241</c:f>
              <c:strCache>
                <c:ptCount val="1"/>
                <c:pt idx="0">
                  <c:v>Menys de sis mesos</c:v>
                </c:pt>
              </c:strCache>
            </c:strRef>
          </c:tx>
          <c:invertIfNegative val="0"/>
          <c:cat>
            <c:strRef>
              <c:f>Gràfics!$M$242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Gràfics!$N$242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Gràfics!$O$241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Gràfics!$M$242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Gràfics!$O$242</c:f>
              <c:numCache>
                <c:formatCode>###0.0%</c:formatCode>
                <c:ptCount val="1"/>
                <c:pt idx="0">
                  <c:v>0.42857142857142855</c:v>
                </c:pt>
              </c:numCache>
            </c:numRef>
          </c:val>
        </c:ser>
        <c:ser>
          <c:idx val="2"/>
          <c:order val="2"/>
          <c:tx>
            <c:strRef>
              <c:f>Gràfics!$P$241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Gràfics!$M$242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Gràfics!$P$242</c:f>
              <c:numCache>
                <c:formatCode>###0.0%</c:formatCode>
                <c:ptCount val="1"/>
                <c:pt idx="0">
                  <c:v>0.57142857142857151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932928"/>
        <c:axId val="111934464"/>
        <c:axId val="0"/>
      </c:bar3DChart>
      <c:catAx>
        <c:axId val="11193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934464"/>
        <c:crosses val="autoZero"/>
        <c:auto val="1"/>
        <c:lblAlgn val="ctr"/>
        <c:lblOffset val="100"/>
        <c:noMultiLvlLbl val="0"/>
      </c:catAx>
      <c:valAx>
        <c:axId val="11193446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19329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Gràfics!$M$262</c:f>
              <c:strCache>
                <c:ptCount val="1"/>
                <c:pt idx="0">
                  <c:v>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Gràfics!$L$263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Gràfics!$M$263</c:f>
              <c:numCache>
                <c:formatCode>###0.0%</c:formatCode>
                <c:ptCount val="1"/>
                <c:pt idx="0">
                  <c:v>6.0606060606060608E-2</c:v>
                </c:pt>
              </c:numCache>
            </c:numRef>
          </c:val>
        </c:ser>
        <c:ser>
          <c:idx val="1"/>
          <c:order val="1"/>
          <c:tx>
            <c:strRef>
              <c:f>Gràfics!$N$262</c:f>
              <c:strCache>
                <c:ptCount val="1"/>
                <c:pt idx="0">
                  <c:v>Privat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Gràfics!$L$263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Gràfics!$N$263</c:f>
              <c:numCache>
                <c:formatCode>###0.0%</c:formatCode>
                <c:ptCount val="1"/>
                <c:pt idx="0">
                  <c:v>0.93939393939393934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026368"/>
        <c:axId val="112027904"/>
        <c:axId val="0"/>
      </c:bar3DChart>
      <c:catAx>
        <c:axId val="112026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027904"/>
        <c:crosses val="autoZero"/>
        <c:auto val="1"/>
        <c:lblAlgn val="ctr"/>
        <c:lblOffset val="100"/>
        <c:noMultiLvlLbl val="0"/>
      </c:catAx>
      <c:valAx>
        <c:axId val="11202790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20263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Gràfics!$O$283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B/>
            </a:sp3d>
          </c:spPr>
          <c:invertIfNegative val="0"/>
          <c:dPt>
            <c:idx val="0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Gràfics!$N$284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Gràfics!$O$284</c:f>
              <c:numCache>
                <c:formatCode>###0.0%</c:formatCode>
                <c:ptCount val="1"/>
                <c:pt idx="0">
                  <c:v>0.66666666666666674</c:v>
                </c:pt>
              </c:numCache>
            </c:numRef>
          </c:val>
        </c:ser>
        <c:ser>
          <c:idx val="1"/>
          <c:order val="1"/>
          <c:tx>
            <c:strRef>
              <c:f>Gràfics!$P$283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Gràfics!$N$284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Gràfics!$P$284</c:f>
              <c:numCache>
                <c:formatCode>###0.0%</c:formatCode>
                <c:ptCount val="1"/>
                <c:pt idx="0">
                  <c:v>6.0606060606060608E-2</c:v>
                </c:pt>
              </c:numCache>
            </c:numRef>
          </c:val>
        </c:ser>
        <c:ser>
          <c:idx val="2"/>
          <c:order val="2"/>
          <c:tx>
            <c:strRef>
              <c:f>Gràfics!$Q$283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Gràfics!$N$284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Gràfics!$Q$284</c:f>
              <c:numCache>
                <c:formatCode>###0.0%</c:formatCode>
                <c:ptCount val="1"/>
                <c:pt idx="0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Gràfics!$R$283</c:f>
              <c:strCache>
                <c:ptCount val="1"/>
                <c:pt idx="0">
                  <c:v>Lleida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Gràfics!$N$284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Gràfics!$R$284</c:f>
              <c:numCache>
                <c:formatCode>###0.0%</c:formatCode>
                <c:ptCount val="1"/>
                <c:pt idx="0">
                  <c:v>6.0606060606060608E-2</c:v>
                </c:pt>
              </c:numCache>
            </c:numRef>
          </c:val>
        </c:ser>
        <c:ser>
          <c:idx val="4"/>
          <c:order val="4"/>
          <c:tx>
            <c:strRef>
              <c:f>Gràfics!$S$283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Gràfics!$N$284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Gràfics!$S$284</c:f>
              <c:numCache>
                <c:formatCode>###0.0%</c:formatCode>
                <c:ptCount val="1"/>
                <c:pt idx="0">
                  <c:v>9.0909090909090912E-2</c:v>
                </c:pt>
              </c:numCache>
            </c:numRef>
          </c:val>
        </c:ser>
        <c:ser>
          <c:idx val="5"/>
          <c:order val="5"/>
          <c:tx>
            <c:strRef>
              <c:f>Gràfics!$T$283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Gràfics!$N$284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Gràfics!$T$284</c:f>
              <c:numCache>
                <c:formatCode>###0.0%</c:formatCode>
                <c:ptCount val="1"/>
                <c:pt idx="0">
                  <c:v>3.0303030303030304E-2</c:v>
                </c:pt>
              </c:numCache>
            </c:numRef>
          </c:val>
        </c:ser>
        <c:ser>
          <c:idx val="6"/>
          <c:order val="6"/>
          <c:tx>
            <c:strRef>
              <c:f>Gràfics!$U$283</c:f>
              <c:strCache>
                <c:ptCount val="1"/>
                <c:pt idx="0">
                  <c:v>Resta del món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Gràfics!$N$284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Gràfics!$U$284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223744"/>
        <c:axId val="112225280"/>
        <c:axId val="0"/>
      </c:bar3DChart>
      <c:catAx>
        <c:axId val="11222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225280"/>
        <c:crosses val="autoZero"/>
        <c:auto val="1"/>
        <c:lblAlgn val="ctr"/>
        <c:lblOffset val="100"/>
        <c:noMultiLvlLbl val="0"/>
      </c:catAx>
      <c:valAx>
        <c:axId val="11222528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22237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Requisits per a la feina: Titulació específica i funcions pròpies</a:t>
            </a:r>
          </a:p>
        </c:rich>
      </c:tx>
      <c:layout>
        <c:manualLayout>
          <c:xMode val="edge"/>
          <c:yMode val="edge"/>
          <c:x val="0.11456092592592593"/>
          <c:y val="2.116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587037037037037E-2"/>
          <c:y val="0.22560138888888889"/>
          <c:w val="0.61429629629629634"/>
          <c:h val="0.68602194444444442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Resum!$Z$25</c:f>
              <c:strCache>
                <c:ptCount val="1"/>
                <c:pt idx="0">
                  <c:v>Titulació específica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Resum!$Y$26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Resum!$Z$26</c:f>
              <c:numCache>
                <c:formatCode>###0.0%</c:formatCode>
                <c:ptCount val="1"/>
                <c:pt idx="0">
                  <c:v>0.81799999999999995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62464"/>
        <c:axId val="108872448"/>
      </c:barChart>
      <c:catAx>
        <c:axId val="108862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08872448"/>
        <c:crosses val="autoZero"/>
        <c:auto val="1"/>
        <c:lblAlgn val="ctr"/>
        <c:lblOffset val="100"/>
        <c:noMultiLvlLbl val="0"/>
      </c:catAx>
      <c:valAx>
        <c:axId val="108872448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08862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txPr>
    <a:bodyPr/>
    <a:lstStyle/>
    <a:p>
      <a:pPr>
        <a:defRPr>
          <a:solidFill>
            <a:sysClr val="windowText" lastClr="000000"/>
          </a:solidFill>
        </a:defRPr>
      </a:pPr>
      <a:endParaRPr lang="ca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Gràfics!$O$304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Gràfics!$O$305</c:f>
              <c:numCache>
                <c:formatCode>###0.0%</c:formatCode>
                <c:ptCount val="1"/>
                <c:pt idx="0">
                  <c:v>6.4516129032258063E-2</c:v>
                </c:pt>
              </c:numCache>
            </c:numRef>
          </c:val>
        </c:ser>
        <c:ser>
          <c:idx val="1"/>
          <c:order val="1"/>
          <c:tx>
            <c:strRef>
              <c:f>Gràfics!$P$304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Gràfics!$P$305</c:f>
              <c:numCache>
                <c:formatCode>###0.0%</c:formatCode>
                <c:ptCount val="1"/>
                <c:pt idx="0">
                  <c:v>0.19354838709677419</c:v>
                </c:pt>
              </c:numCache>
            </c:numRef>
          </c:val>
        </c:ser>
        <c:ser>
          <c:idx val="2"/>
          <c:order val="2"/>
          <c:tx>
            <c:strRef>
              <c:f>Gràfics!$Q$304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Gràfics!$Q$305</c:f>
              <c:numCache>
                <c:formatCode>###0.0%</c:formatCode>
                <c:ptCount val="1"/>
                <c:pt idx="0">
                  <c:v>0.32258064516129031</c:v>
                </c:pt>
              </c:numCache>
            </c:numRef>
          </c:val>
        </c:ser>
        <c:ser>
          <c:idx val="3"/>
          <c:order val="3"/>
          <c:tx>
            <c:strRef>
              <c:f>Gràfics!$R$304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Gràfics!$R$305</c:f>
              <c:numCache>
                <c:formatCode>###0.0%</c:formatCode>
                <c:ptCount val="1"/>
                <c:pt idx="0">
                  <c:v>9.6774193548387094E-2</c:v>
                </c:pt>
              </c:numCache>
            </c:numRef>
          </c:val>
        </c:ser>
        <c:ser>
          <c:idx val="4"/>
          <c:order val="4"/>
          <c:tx>
            <c:strRef>
              <c:f>Gràfics!$S$304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Gràfics!$S$305</c:f>
              <c:numCache>
                <c:formatCode>###0.0%</c:formatCode>
                <c:ptCount val="1"/>
                <c:pt idx="0">
                  <c:v>0.29032258064516125</c:v>
                </c:pt>
              </c:numCache>
            </c:numRef>
          </c:val>
        </c:ser>
        <c:ser>
          <c:idx val="5"/>
          <c:order val="5"/>
          <c:tx>
            <c:strRef>
              <c:f>Gràfics!$T$304</c:f>
              <c:strCache>
                <c:ptCount val="1"/>
                <c:pt idx="0">
                  <c:v>Entre 24.001 i 30.000</c:v>
                </c:pt>
              </c:strCache>
            </c:strRef>
          </c:tx>
          <c:invertIfNegative val="0"/>
          <c:cat>
            <c:strRef>
              <c:f>Gràfics!$N$305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Gràfics!$T$305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Gràfics!$U$304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Gràfics!$U$305</c:f>
              <c:numCache>
                <c:formatCode>###0.0%</c:formatCode>
                <c:ptCount val="1"/>
                <c:pt idx="0">
                  <c:v>3.2258064516129031E-2</c:v>
                </c:pt>
              </c:numCache>
            </c:numRef>
          </c:val>
        </c:ser>
        <c:ser>
          <c:idx val="7"/>
          <c:order val="7"/>
          <c:tx>
            <c:strRef>
              <c:f>Gràfics!$V$304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Gràfics!$N$305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Gràfics!$V$305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438272"/>
        <c:axId val="112452352"/>
        <c:axId val="0"/>
      </c:bar3DChart>
      <c:catAx>
        <c:axId val="11243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452352"/>
        <c:crosses val="autoZero"/>
        <c:auto val="1"/>
        <c:lblAlgn val="ctr"/>
        <c:lblOffset val="100"/>
        <c:noMultiLvlLbl val="0"/>
      </c:catAx>
      <c:valAx>
        <c:axId val="1124523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24382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Gràfics!$O$329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Gràfics!$N$330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Gràfics!$O$330</c:f>
              <c:numCache>
                <c:formatCode>###0.0%</c:formatCode>
                <c:ptCount val="1"/>
                <c:pt idx="0">
                  <c:v>0.8125</c:v>
                </c:pt>
              </c:numCache>
            </c:numRef>
          </c:val>
        </c:ser>
        <c:ser>
          <c:idx val="1"/>
          <c:order val="1"/>
          <c:tx>
            <c:strRef>
              <c:f>Gràfics!$P$329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Gràfics!$N$330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Gràfics!$P$330</c:f>
              <c:numCache>
                <c:formatCode>###0.0%</c:formatCode>
                <c:ptCount val="1"/>
                <c:pt idx="0">
                  <c:v>9.375E-2</c:v>
                </c:pt>
              </c:numCache>
            </c:numRef>
          </c:val>
        </c:ser>
        <c:ser>
          <c:idx val="2"/>
          <c:order val="2"/>
          <c:tx>
            <c:strRef>
              <c:f>Gràfics!$Q$329</c:f>
              <c:strCache>
                <c:ptCount val="1"/>
                <c:pt idx="0">
                  <c:v>Entre 51 i 100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Gràfics!$N$330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Gràfics!$Q$330</c:f>
              <c:numCache>
                <c:formatCode>###0.0%</c:formatCode>
                <c:ptCount val="1"/>
                <c:pt idx="0">
                  <c:v>6.25E-2</c:v>
                </c:pt>
              </c:numCache>
            </c:numRef>
          </c:val>
        </c:ser>
        <c:ser>
          <c:idx val="3"/>
          <c:order val="3"/>
          <c:tx>
            <c:strRef>
              <c:f>Gràfics!$R$329</c:f>
              <c:strCache>
                <c:ptCount val="1"/>
                <c:pt idx="0">
                  <c:v>Entre 101 i 250</c:v>
                </c:pt>
              </c:strCache>
            </c:strRef>
          </c:tx>
          <c:invertIfNegative val="0"/>
          <c:cat>
            <c:strRef>
              <c:f>Gràfics!$N$330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Gràfics!$R$330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Gràfics!$S$329</c:f>
              <c:strCache>
                <c:ptCount val="1"/>
                <c:pt idx="0">
                  <c:v>Entre 251 i 500</c:v>
                </c:pt>
              </c:strCache>
            </c:strRef>
          </c:tx>
          <c:invertIfNegative val="0"/>
          <c:cat>
            <c:strRef>
              <c:f>Gràfics!$N$330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Gràfics!$S$330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Gràfics!$T$329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Gràfics!$N$330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Gràfics!$T$330</c:f>
              <c:numCache>
                <c:formatCode>###0.0%</c:formatCode>
                <c:ptCount val="1"/>
                <c:pt idx="0">
                  <c:v>3.125E-2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07136"/>
        <c:axId val="112590848"/>
        <c:axId val="0"/>
      </c:bar3DChart>
      <c:catAx>
        <c:axId val="11250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590848"/>
        <c:crosses val="autoZero"/>
        <c:auto val="1"/>
        <c:lblAlgn val="ctr"/>
        <c:lblOffset val="100"/>
        <c:noMultiLvlLbl val="0"/>
      </c:catAx>
      <c:valAx>
        <c:axId val="11259084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25071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Gràfics!$P$348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Gràfics!$P$349</c:f>
              <c:numCache>
                <c:formatCode>###0.0%</c:formatCode>
                <c:ptCount val="1"/>
                <c:pt idx="0">
                  <c:v>0.22666666666666666</c:v>
                </c:pt>
              </c:numCache>
            </c:numRef>
          </c:val>
        </c:ser>
        <c:ser>
          <c:idx val="1"/>
          <c:order val="1"/>
          <c:tx>
            <c:strRef>
              <c:f>Gràfics!$Q$348</c:f>
              <c:strCache>
                <c:ptCount val="1"/>
                <c:pt idx="0">
                  <c:v>Funcions de comerç i distribució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Gràfics!$Q$349</c:f>
              <c:numCache>
                <c:formatCode>###0.0%</c:formatCode>
                <c:ptCount val="1"/>
                <c:pt idx="0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Gràfics!$R$348</c:f>
              <c:strCache>
                <c:ptCount val="1"/>
                <c:pt idx="0">
                  <c:v>Funcions d’ensenyament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Gràfics!$R$349</c:f>
              <c:numCache>
                <c:formatCode>###0.0%</c:formatCode>
                <c:ptCount val="1"/>
                <c:pt idx="0">
                  <c:v>1.3333333333333334E-2</c:v>
                </c:pt>
              </c:numCache>
            </c:numRef>
          </c:val>
        </c:ser>
        <c:ser>
          <c:idx val="3"/>
          <c:order val="3"/>
          <c:tx>
            <c:strRef>
              <c:f>Gràfics!$S$348</c:f>
              <c:strCache>
                <c:ptCount val="1"/>
                <c:pt idx="0">
                  <c:v>Funcions d’R+D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Gràfics!$S$349</c:f>
              <c:numCache>
                <c:formatCode>###0.0%</c:formatCode>
                <c:ptCount val="1"/>
                <c:pt idx="0">
                  <c:v>5.3333333333333337E-2</c:v>
                </c:pt>
              </c:numCache>
            </c:numRef>
          </c:val>
        </c:ser>
        <c:ser>
          <c:idx val="5"/>
          <c:order val="4"/>
          <c:tx>
            <c:strRef>
              <c:f>Gràfics!$U$348</c:f>
              <c:strCache>
                <c:ptCount val="1"/>
                <c:pt idx="0">
                  <c:v>Funcions de disseny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Gràfics!$U$349</c:f>
              <c:numCache>
                <c:formatCode>###0.0%</c:formatCode>
                <c:ptCount val="1"/>
                <c:pt idx="0">
                  <c:v>0.32</c:v>
                </c:pt>
              </c:numCache>
            </c:numRef>
          </c:val>
        </c:ser>
        <c:ser>
          <c:idx val="6"/>
          <c:order val="5"/>
          <c:tx>
            <c:strRef>
              <c:f>Gràfics!$V$348</c:f>
              <c:strCache>
                <c:ptCount val="1"/>
                <c:pt idx="0">
                  <c:v>Funcions de tècnic de suport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Gràfics!$V$349</c:f>
              <c:numCache>
                <c:formatCode>###0.0%</c:formatCode>
                <c:ptCount val="1"/>
                <c:pt idx="0">
                  <c:v>0.28000000000000003</c:v>
                </c:pt>
              </c:numCache>
            </c:numRef>
          </c:val>
        </c:ser>
        <c:ser>
          <c:idx val="7"/>
          <c:order val="6"/>
          <c:tx>
            <c:strRef>
              <c:f>Gràfics!$W$348</c:f>
              <c:strCache>
                <c:ptCount val="1"/>
                <c:pt idx="0">
                  <c:v>Altres funcions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Gràfics!$W$349</c:f>
              <c:numCache>
                <c:formatCode>###0.0%</c:formatCode>
                <c:ptCount val="1"/>
                <c:pt idx="0">
                  <c:v>1.3333333333333334E-2</c:v>
                </c:pt>
              </c:numCache>
            </c:numRef>
          </c:val>
        </c:ser>
        <c:ser>
          <c:idx val="8"/>
          <c:order val="7"/>
          <c:tx>
            <c:strRef>
              <c:f>Gràfics!$X$348</c:f>
              <c:strCache>
                <c:ptCount val="1"/>
                <c:pt idx="0">
                  <c:v>Altres funcions no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Gràfics!$O$349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Gràfics!$X$349</c:f>
              <c:numCache>
                <c:formatCode>###0.0%</c:formatCode>
                <c:ptCount val="1"/>
                <c:pt idx="0">
                  <c:v>1.3333333333333334E-2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342976"/>
        <c:axId val="117344512"/>
        <c:axId val="0"/>
      </c:bar3DChart>
      <c:catAx>
        <c:axId val="11734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344512"/>
        <c:crosses val="autoZero"/>
        <c:auto val="1"/>
        <c:lblAlgn val="ctr"/>
        <c:lblOffset val="100"/>
        <c:noMultiLvlLbl val="0"/>
      </c:catAx>
      <c:valAx>
        <c:axId val="11734451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73429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Gràfics!$Q$376</c:f>
              <c:strCache>
                <c:ptCount val="1"/>
                <c:pt idx="0">
                  <c:v>Paper i articles derivats. Arts gràfiques i edició. Fabricació de pasta de paper, cartró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Gràfics!$Q$377</c:f>
              <c:numCache>
                <c:formatCode>###0.0%</c:formatCode>
                <c:ptCount val="1"/>
                <c:pt idx="0">
                  <c:v>3.0303030303030304E-2</c:v>
                </c:pt>
              </c:numCache>
            </c:numRef>
          </c:val>
        </c:ser>
        <c:ser>
          <c:idx val="1"/>
          <c:order val="1"/>
          <c:tx>
            <c:strRef>
              <c:f>Gràfics!$R$376</c:f>
              <c:strCache>
                <c:ptCount val="1"/>
                <c:pt idx="0">
                  <c:v>Construcció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Gràfics!$R$377</c:f>
              <c:numCache>
                <c:formatCode>###0.0%</c:formatCode>
                <c:ptCount val="1"/>
                <c:pt idx="0">
                  <c:v>0.60606060606060608</c:v>
                </c:pt>
              </c:numCache>
            </c:numRef>
          </c:val>
        </c:ser>
        <c:ser>
          <c:idx val="2"/>
          <c:order val="2"/>
          <c:tx>
            <c:strRef>
              <c:f>Gràfics!$S$376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Gràfics!$S$377</c:f>
              <c:numCache>
                <c:formatCode>###0.0%</c:formatCode>
                <c:ptCount val="1"/>
                <c:pt idx="0">
                  <c:v>3.0303030303030304E-2</c:v>
                </c:pt>
              </c:numCache>
            </c:numRef>
          </c:val>
        </c:ser>
        <c:ser>
          <c:idx val="3"/>
          <c:order val="3"/>
          <c:tx>
            <c:strRef>
              <c:f>Gràfics!$T$376</c:f>
              <c:strCache>
                <c:ptCount val="1"/>
                <c:pt idx="0">
                  <c:v>Tecnologies de 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Gràfics!$T$377</c:f>
              <c:numCache>
                <c:formatCode>###0.0%</c:formatCode>
                <c:ptCount val="1"/>
                <c:pt idx="0">
                  <c:v>3.0303030303030304E-2</c:v>
                </c:pt>
              </c:numCache>
            </c:numRef>
          </c:val>
        </c:ser>
        <c:ser>
          <c:idx val="4"/>
          <c:order val="4"/>
          <c:tx>
            <c:strRef>
              <c:f>Gràfics!$U$376</c:f>
              <c:strCache>
                <c:ptCount val="1"/>
                <c:pt idx="0">
                  <c:v>Institucions financeres, assegurances i activitats immobiliàries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Gràfics!$U$377</c:f>
              <c:numCache>
                <c:formatCode>###0.0%</c:formatCode>
                <c:ptCount val="1"/>
                <c:pt idx="0">
                  <c:v>3.0303030303030304E-2</c:v>
                </c:pt>
              </c:numCache>
            </c:numRef>
          </c:val>
        </c:ser>
        <c:ser>
          <c:idx val="5"/>
          <c:order val="5"/>
          <c:tx>
            <c:strRef>
              <c:f>Gràfics!$V$376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Gràfics!$V$377</c:f>
              <c:numCache>
                <c:formatCode>###0.0%</c:formatCode>
                <c:ptCount val="1"/>
                <c:pt idx="0">
                  <c:v>0.12121212121212122</c:v>
                </c:pt>
              </c:numCache>
            </c:numRef>
          </c:val>
        </c:ser>
        <c:ser>
          <c:idx val="6"/>
          <c:order val="6"/>
          <c:tx>
            <c:strRef>
              <c:f>Gràfics!$W$376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Gràfics!$W$377</c:f>
              <c:numCache>
                <c:formatCode>###0.0%</c:formatCode>
                <c:ptCount val="1"/>
                <c:pt idx="0">
                  <c:v>9.0909090909090912E-2</c:v>
                </c:pt>
              </c:numCache>
            </c:numRef>
          </c:val>
        </c:ser>
        <c:ser>
          <c:idx val="7"/>
          <c:order val="7"/>
          <c:tx>
            <c:strRef>
              <c:f>Gràfics!$X$376</c:f>
              <c:strCache>
                <c:ptCount val="1"/>
                <c:pt idx="0">
                  <c:v>Otras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Gràfics!$P$377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Gràfics!$X$377</c:f>
              <c:numCache>
                <c:formatCode>###0.0%</c:formatCode>
                <c:ptCount val="1"/>
                <c:pt idx="0">
                  <c:v>6.0606060606060608E-2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554176"/>
        <c:axId val="117568256"/>
        <c:axId val="0"/>
      </c:bar3DChart>
      <c:catAx>
        <c:axId val="11755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568256"/>
        <c:crosses val="autoZero"/>
        <c:auto val="1"/>
        <c:lblAlgn val="ctr"/>
        <c:lblOffset val="100"/>
        <c:noMultiLvlLbl val="0"/>
      </c:catAx>
      <c:valAx>
        <c:axId val="1175682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75541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Gens important 1 - 7 Molt important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Gràfics!$O$398</c:f>
              <c:strCache>
                <c:ptCount val="1"/>
                <c:pt idx="0">
                  <c:v>ARQUITECTURA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Gràfics!$P$397:$W$397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Gràfics!$P$398:$W$398</c:f>
              <c:numCache>
                <c:formatCode>#,##0.00</c:formatCode>
                <c:ptCount val="8"/>
                <c:pt idx="0">
                  <c:v>4.3571428571428577</c:v>
                </c:pt>
                <c:pt idx="1">
                  <c:v>5.7142857142857144</c:v>
                </c:pt>
                <c:pt idx="2">
                  <c:v>4.0714285714285721</c:v>
                </c:pt>
                <c:pt idx="3">
                  <c:v>5.5714285714285712</c:v>
                </c:pt>
                <c:pt idx="4">
                  <c:v>5.8571428571428577</c:v>
                </c:pt>
                <c:pt idx="5">
                  <c:v>5.1428571428571432</c:v>
                </c:pt>
                <c:pt idx="6">
                  <c:v>5.4285714285714288</c:v>
                </c:pt>
                <c:pt idx="7">
                  <c:v>4.7142857142857135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29696"/>
        <c:axId val="117631232"/>
      </c:lineChart>
      <c:catAx>
        <c:axId val="11762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31232"/>
        <c:crosses val="autoZero"/>
        <c:auto val="1"/>
        <c:lblAlgn val="ctr"/>
        <c:lblOffset val="100"/>
        <c:noMultiLvlLbl val="0"/>
      </c:catAx>
      <c:valAx>
        <c:axId val="117631232"/>
        <c:scaling>
          <c:orientation val="minMax"/>
          <c:min val="1"/>
        </c:scaling>
        <c:delete val="0"/>
        <c:axPos val="l"/>
        <c:numFmt formatCode="#,##0.00" sourceLinked="1"/>
        <c:majorTickMark val="out"/>
        <c:minorTickMark val="none"/>
        <c:tickLblPos val="nextTo"/>
        <c:crossAx val="11762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Gens important 1 - 7 Molt important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Gràfics!$O$419</c:f>
              <c:strCache>
                <c:ptCount val="1"/>
                <c:pt idx="0">
                  <c:v>ARQUITECTURA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Gràfics!$P$418:$T$418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Gràfics!$P$419:$T$419</c:f>
              <c:numCache>
                <c:formatCode>#,##0.00</c:formatCode>
                <c:ptCount val="5"/>
                <c:pt idx="0">
                  <c:v>5.4074074074074074</c:v>
                </c:pt>
                <c:pt idx="1">
                  <c:v>4.333333333333333</c:v>
                </c:pt>
                <c:pt idx="2">
                  <c:v>3.4444444444444451</c:v>
                </c:pt>
                <c:pt idx="3">
                  <c:v>4.1851851851851851</c:v>
                </c:pt>
                <c:pt idx="4">
                  <c:v>5.3571428571428577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22048"/>
        <c:axId val="117944320"/>
      </c:lineChart>
      <c:catAx>
        <c:axId val="117922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944320"/>
        <c:crosses val="autoZero"/>
        <c:auto val="1"/>
        <c:lblAlgn val="ctr"/>
        <c:lblOffset val="100"/>
        <c:noMultiLvlLbl val="0"/>
      </c:catAx>
      <c:valAx>
        <c:axId val="117944320"/>
        <c:scaling>
          <c:orientation val="minMax"/>
          <c:max val="7"/>
          <c:min val="1"/>
        </c:scaling>
        <c:delete val="0"/>
        <c:axPos val="l"/>
        <c:numFmt formatCode="#,##0.00" sourceLinked="1"/>
        <c:majorTickMark val="out"/>
        <c:minorTickMark val="none"/>
        <c:tickLblPos val="nextTo"/>
        <c:crossAx val="11792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Diferència</a:t>
            </a:r>
            <a:r>
              <a:rPr lang="en-US" baseline="0"/>
              <a:t> entre nivell i utilitat de les competències acadèmiques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Gràfics!$N$443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Gràfics!$O$442:$P$442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Gràfics!$O$443:$P$443</c:f>
              <c:numCache>
                <c:formatCode>####.00</c:formatCode>
                <c:ptCount val="2"/>
                <c:pt idx="0" formatCode="###0.00">
                  <c:v>1.393939393939394</c:v>
                </c:pt>
                <c:pt idx="1">
                  <c:v>-9.0909090909090925E-2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74720"/>
        <c:axId val="124176256"/>
      </c:barChart>
      <c:catAx>
        <c:axId val="12417472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24176256"/>
        <c:crosses val="autoZero"/>
        <c:auto val="1"/>
        <c:lblAlgn val="ctr"/>
        <c:lblOffset val="100"/>
        <c:noMultiLvlLbl val="0"/>
      </c:catAx>
      <c:valAx>
        <c:axId val="124176256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2417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Diferència entre nivell i utilitat de les competències instrumentals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Gràfics!$N$443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Gràfics!$Q$442:$S$442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Gràfics!$Q$443:$S$443</c:f>
              <c:numCache>
                <c:formatCode>###0.00</c:formatCode>
                <c:ptCount val="3"/>
                <c:pt idx="0">
                  <c:v>-2.3636363636363633</c:v>
                </c:pt>
                <c:pt idx="1">
                  <c:v>-2.3939393939393936</c:v>
                </c:pt>
                <c:pt idx="2" formatCode="####.00">
                  <c:v>-0.57575757575757569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05440"/>
        <c:axId val="125435904"/>
      </c:barChart>
      <c:catAx>
        <c:axId val="12540544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25435904"/>
        <c:crosses val="autoZero"/>
        <c:auto val="1"/>
        <c:lblAlgn val="ctr"/>
        <c:lblOffset val="100"/>
        <c:noMultiLvlLbl val="0"/>
      </c:catAx>
      <c:valAx>
        <c:axId val="125435904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2540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Diferència entre nivell i utilitat de les competències interpersonals i de gestió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Gràfics!$N$443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Gràfics!$T$442:$Y$442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Gràfics!$T$443:$Y$443</c:f>
              <c:numCache>
                <c:formatCode>###0.00</c:formatCode>
                <c:ptCount val="6"/>
                <c:pt idx="0">
                  <c:v>-1.5151515151515151</c:v>
                </c:pt>
                <c:pt idx="1">
                  <c:v>-1.4848484848484851</c:v>
                </c:pt>
                <c:pt idx="2">
                  <c:v>-1.3030303030303028</c:v>
                </c:pt>
                <c:pt idx="3" formatCode="####.00">
                  <c:v>-0.18181818181818182</c:v>
                </c:pt>
                <c:pt idx="4">
                  <c:v>-1.060606060606061</c:v>
                </c:pt>
                <c:pt idx="5">
                  <c:v>-1.3939393939393943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60480"/>
        <c:axId val="125462016"/>
      </c:barChart>
      <c:catAx>
        <c:axId val="12546048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25462016"/>
        <c:crosses val="autoZero"/>
        <c:auto val="1"/>
        <c:lblAlgn val="ctr"/>
        <c:lblOffset val="100"/>
        <c:noMultiLvlLbl val="0"/>
      </c:catAx>
      <c:valAx>
        <c:axId val="125462016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2546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Diferència entre nivell i utilitat de les competències cognitives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Gràfics!$N$443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Gràfics!$Z$442:$AB$442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Gràfics!$Z$443:$AB$443</c:f>
              <c:numCache>
                <c:formatCode>####.00</c:formatCode>
                <c:ptCount val="3"/>
                <c:pt idx="0" formatCode="###0.00">
                  <c:v>-1</c:v>
                </c:pt>
                <c:pt idx="1">
                  <c:v>0.30303030303030309</c:v>
                </c:pt>
                <c:pt idx="2">
                  <c:v>6.0606060606060608E-2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98880"/>
        <c:axId val="125500416"/>
      </c:barChart>
      <c:catAx>
        <c:axId val="12549888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25500416"/>
        <c:crosses val="autoZero"/>
        <c:auto val="1"/>
        <c:lblAlgn val="ctr"/>
        <c:lblOffset val="100"/>
        <c:noMultiLvlLbl val="0"/>
      </c:catAx>
      <c:valAx>
        <c:axId val="125500416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2549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u="sng" strike="noStrike" baseline="0">
                <a:effectLst/>
              </a:rPr>
              <a:t>Factors de contractació: </a:t>
            </a:r>
            <a:r>
              <a:rPr lang="ca-ES" sz="1600" u="sng"/>
              <a:t>Formació</a:t>
            </a:r>
            <a:r>
              <a:rPr lang="ca-ES" sz="1600" u="sng" baseline="0"/>
              <a:t> global rebuda</a:t>
            </a:r>
            <a:endParaRPr lang="ca-ES" sz="1600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897407407407406E-2"/>
          <c:y val="0.23339944444444444"/>
          <c:w val="0.52619151659405061"/>
          <c:h val="0.63444416666666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Resum!$AF$33</c:f>
              <c:strCache>
                <c:ptCount val="1"/>
                <c:pt idx="0">
                  <c:v>Mitjana (1 - Gens important, 7 - Molt important)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Resum!$X$34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Resum!$AF$34</c:f>
              <c:numCache>
                <c:formatCode>General</c:formatCode>
                <c:ptCount val="1"/>
                <c:pt idx="0">
                  <c:v>4.71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8913792"/>
        <c:axId val="108915712"/>
      </c:barChart>
      <c:catAx>
        <c:axId val="10891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ca-ES"/>
              </a:p>
              <a:p>
                <a:pPr>
                  <a:defRPr/>
                </a:pPr>
                <a:endParaRPr lang="ca-ES"/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08915712"/>
        <c:crosses val="autoZero"/>
        <c:auto val="1"/>
        <c:lblAlgn val="ctr"/>
        <c:lblOffset val="100"/>
        <c:noMultiLvlLbl val="0"/>
      </c:catAx>
      <c:valAx>
        <c:axId val="108915712"/>
        <c:scaling>
          <c:orientation val="minMax"/>
          <c:max val="7"/>
          <c:min val="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ca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913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Gràfics!$N$538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Gràfics!$M$539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Gràfics!$N$539</c:f>
              <c:numCache>
                <c:formatCode>0%</c:formatCode>
                <c:ptCount val="1"/>
                <c:pt idx="0">
                  <c:v>0.6</c:v>
                </c:pt>
              </c:numCache>
            </c:numRef>
          </c:val>
        </c:ser>
        <c:ser>
          <c:idx val="1"/>
          <c:order val="1"/>
          <c:tx>
            <c:strRef>
              <c:f>Gràfics!$O$538</c:f>
              <c:strCache>
                <c:ptCount val="1"/>
                <c:pt idx="0">
                  <c:v>Inactius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Gràfics!$M$539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Gràfics!$O$539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14208"/>
        <c:axId val="126015744"/>
      </c:barChart>
      <c:catAx>
        <c:axId val="12601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6015744"/>
        <c:crosses val="autoZero"/>
        <c:auto val="1"/>
        <c:lblAlgn val="ctr"/>
        <c:lblOffset val="100"/>
        <c:noMultiLvlLbl val="0"/>
      </c:catAx>
      <c:valAx>
        <c:axId val="126015744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260142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Gràfics!$N$557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3.2925925925925879E-2"/>
                  <c:y val="-4.9388888888888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Gràfics!$M$558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Gràfics!$N$558</c:f>
              <c:numCache>
                <c:formatCode>###0.0%</c:formatCode>
                <c:ptCount val="1"/>
                <c:pt idx="0">
                  <c:v>0.66666666666666674</c:v>
                </c:pt>
              </c:numCache>
            </c:numRef>
          </c:val>
        </c:ser>
        <c:ser>
          <c:idx val="1"/>
          <c:order val="1"/>
          <c:tx>
            <c:strRef>
              <c:f>Gràfics!$O$557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3.9981481481481479E-2"/>
                  <c:y val="-4.2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Gràfics!$M$558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Gràfics!$O$558</c:f>
              <c:numCache>
                <c:formatCode>###0.0%</c:formatCode>
                <c:ptCount val="1"/>
                <c:pt idx="0">
                  <c:v>0.33333333333333337</c:v>
                </c:pt>
              </c:numCache>
            </c:numRef>
          </c:val>
        </c:ser>
        <c:ser>
          <c:idx val="2"/>
          <c:order val="2"/>
          <c:tx>
            <c:strRef>
              <c:f>Gràfics!$P$557</c:f>
              <c:strCache>
                <c:ptCount val="1"/>
                <c:pt idx="0">
                  <c:v>Entre un i dos anys</c:v>
                </c:pt>
              </c:strCache>
            </c:strRef>
          </c:tx>
          <c:invertIfNegative val="0"/>
          <c:cat>
            <c:strRef>
              <c:f>Gràfics!$M$558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Gràfics!$P$558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Gràfics!$Q$557</c:f>
              <c:strCache>
                <c:ptCount val="1"/>
                <c:pt idx="0">
                  <c:v>Més de dos anys</c:v>
                </c:pt>
              </c:strCache>
            </c:strRef>
          </c:tx>
          <c:invertIfNegative val="0"/>
          <c:cat>
            <c:strRef>
              <c:f>Gràfics!$M$558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Gràfics!$Q$558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459904"/>
        <c:axId val="128461440"/>
        <c:axId val="0"/>
      </c:bar3DChart>
      <c:catAx>
        <c:axId val="12845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61440"/>
        <c:crosses val="autoZero"/>
        <c:auto val="1"/>
        <c:lblAlgn val="ctr"/>
        <c:lblOffset val="100"/>
        <c:noMultiLvlLbl val="0"/>
      </c:catAx>
      <c:valAx>
        <c:axId val="1284614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84599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Gràfics!$L$579</c:f>
              <c:strCache>
                <c:ptCount val="1"/>
                <c:pt idx="0">
                  <c:v>0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3.0555555555555555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Gràfics!$K$580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Gràfics!$L$580</c:f>
              <c:numCache>
                <c:formatCode>###0.0%</c:formatCode>
                <c:ptCount val="1"/>
                <c:pt idx="0">
                  <c:v>0.66666666666666674</c:v>
                </c:pt>
              </c:numCache>
            </c:numRef>
          </c:val>
        </c:ser>
        <c:ser>
          <c:idx val="1"/>
          <c:order val="1"/>
          <c:tx>
            <c:strRef>
              <c:f>Gràfics!$M$579</c:f>
              <c:strCache>
                <c:ptCount val="1"/>
                <c:pt idx="0">
                  <c:v>1 a 3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3.611111111111110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Gràfics!$K$580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Gràfics!$M$580</c:f>
              <c:numCache>
                <c:formatCode>###0.0%</c:formatCode>
                <c:ptCount val="1"/>
                <c:pt idx="0">
                  <c:v>0.33333333333333337</c:v>
                </c:pt>
              </c:numCache>
            </c:numRef>
          </c:val>
        </c:ser>
        <c:ser>
          <c:idx val="2"/>
          <c:order val="2"/>
          <c:tx>
            <c:strRef>
              <c:f>Gràfics!$N$579</c:f>
              <c:strCache>
                <c:ptCount val="1"/>
                <c:pt idx="0">
                  <c:v>De 4 a 5</c:v>
                </c:pt>
              </c:strCache>
            </c:strRef>
          </c:tx>
          <c:invertIfNegative val="0"/>
          <c:cat>
            <c:strRef>
              <c:f>Gràfics!$K$580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Gràfics!$N$580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Gràfics!$O$579</c:f>
              <c:strCache>
                <c:ptCount val="1"/>
                <c:pt idx="0">
                  <c:v>Més de 6</c:v>
                </c:pt>
              </c:strCache>
            </c:strRef>
          </c:tx>
          <c:invertIfNegative val="0"/>
          <c:cat>
            <c:strRef>
              <c:f>Gràfics!$K$580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Gràfics!$O$580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509824"/>
        <c:axId val="128511360"/>
        <c:axId val="0"/>
      </c:bar3DChart>
      <c:catAx>
        <c:axId val="12850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511360"/>
        <c:crosses val="autoZero"/>
        <c:auto val="1"/>
        <c:lblAlgn val="ctr"/>
        <c:lblOffset val="100"/>
        <c:noMultiLvlLbl val="0"/>
      </c:catAx>
      <c:valAx>
        <c:axId val="12851136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85098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Gràfics!$O$603</c:f>
              <c:strCache>
                <c:ptCount val="1"/>
                <c:pt idx="0">
                  <c:v>Contactes personals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Gràfics!$N$604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Gràfics!$O$604</c:f>
              <c:numCache>
                <c:formatCode>###0.0%</c:formatCode>
                <c:ptCount val="1"/>
                <c:pt idx="0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Gràfics!$P$603</c:f>
              <c:strCache>
                <c:ptCount val="1"/>
                <c:pt idx="0">
                  <c:v>Iniciativa personal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Gràfics!$N$604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Gràfics!$P$604</c:f>
              <c:numCache>
                <c:formatCode>###0.0%</c:formatCode>
                <c:ptCount val="1"/>
                <c:pt idx="0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Gràfics!$Q$603</c:f>
              <c:strCache>
                <c:ptCount val="1"/>
                <c:pt idx="0">
                  <c:v>Servei Català de Col·locació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Gràfics!$N$604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Gràfics!$Q$604</c:f>
              <c:numCache>
                <c:formatCode>###0.0%</c:formatCode>
                <c:ptCount val="1"/>
                <c:pt idx="0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Gràfics!$R$603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Gràfics!$N$604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Gràfics!$R$604</c:f>
              <c:numCache>
                <c:formatCode>###0.0%</c:formatCode>
                <c:ptCount val="1"/>
                <c:pt idx="0">
                  <c:v>0.375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043840"/>
        <c:axId val="129053824"/>
        <c:axId val="0"/>
      </c:bar3DChart>
      <c:catAx>
        <c:axId val="129043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053824"/>
        <c:crosses val="autoZero"/>
        <c:auto val="1"/>
        <c:lblAlgn val="ctr"/>
        <c:lblOffset val="100"/>
        <c:noMultiLvlLbl val="0"/>
      </c:catAx>
      <c:valAx>
        <c:axId val="12905382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90438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Gràfics!$M$624</c:f>
              <c:strCache>
                <c:ptCount val="1"/>
                <c:pt idx="0">
                  <c:v>Continuar estudis/oposicions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Gràfics!$L$625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Gràfics!$M$625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Gràfics!$N$624</c:f>
              <c:strCache>
                <c:ptCount val="1"/>
                <c:pt idx="0">
                  <c:v>Maternitat/llar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Gràfics!$L$625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Gràfics!$N$625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ser>
          <c:idx val="2"/>
          <c:order val="2"/>
          <c:tx>
            <c:strRef>
              <c:f>Gràfics!$O$624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strRef>
              <c:f>Gràfics!$L$625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Gràfics!$O$625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857216"/>
        <c:axId val="132875392"/>
        <c:axId val="0"/>
      </c:bar3DChart>
      <c:catAx>
        <c:axId val="132857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75392"/>
        <c:crosses val="autoZero"/>
        <c:auto val="1"/>
        <c:lblAlgn val="ctr"/>
        <c:lblOffset val="100"/>
        <c:noMultiLvlLbl val="0"/>
      </c:catAx>
      <c:valAx>
        <c:axId val="13287539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28572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Gràfics!$O$650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Gràfics!$N$651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Gràfics!$O$651</c:f>
              <c:numCache>
                <c:formatCode>###0.0%</c:formatCode>
                <c:ptCount val="1"/>
                <c:pt idx="0">
                  <c:v>0.66666666666666674</c:v>
                </c:pt>
              </c:numCache>
            </c:numRef>
          </c:val>
        </c:ser>
        <c:ser>
          <c:idx val="1"/>
          <c:order val="1"/>
          <c:tx>
            <c:strRef>
              <c:f>Gràfics!$P$650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Gràfics!$N$651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Gràfics!$P$651</c:f>
              <c:numCache>
                <c:formatCode>###0.0%</c:formatCode>
                <c:ptCount val="1"/>
                <c:pt idx="0">
                  <c:v>0.75800000000000001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897408"/>
        <c:axId val="132923776"/>
        <c:axId val="0"/>
      </c:bar3DChart>
      <c:catAx>
        <c:axId val="13289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23776"/>
        <c:crosses val="autoZero"/>
        <c:auto val="1"/>
        <c:lblAlgn val="ctr"/>
        <c:lblOffset val="100"/>
        <c:noMultiLvlLbl val="0"/>
      </c:catAx>
      <c:valAx>
        <c:axId val="132923776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out"/>
        <c:minorTickMark val="none"/>
        <c:tickLblPos val="nextTo"/>
        <c:crossAx val="1328974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Gràfics!$O$670</c:f>
              <c:strCache>
                <c:ptCount val="1"/>
                <c:pt idx="0">
                  <c:v>ARQUITECTURA</c:v>
                </c:pt>
              </c:strCache>
            </c:strRef>
          </c:tx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Gràfics!$P$668:$W$669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Gràfics!$P$670:$W$670</c:f>
              <c:numCache>
                <c:formatCode>###0.0%</c:formatCode>
                <c:ptCount val="8"/>
                <c:pt idx="0">
                  <c:v>0.24242424242424243</c:v>
                </c:pt>
                <c:pt idx="1">
                  <c:v>0.33333333333333337</c:v>
                </c:pt>
                <c:pt idx="2">
                  <c:v>0</c:v>
                </c:pt>
                <c:pt idx="3">
                  <c:v>0.39393939393939392</c:v>
                </c:pt>
                <c:pt idx="4">
                  <c:v>0</c:v>
                </c:pt>
                <c:pt idx="5">
                  <c:v>3.0303030303030304E-2</c:v>
                </c:pt>
                <c:pt idx="6">
                  <c:v>0.8</c:v>
                </c:pt>
                <c:pt idx="7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965120"/>
        <c:axId val="132966656"/>
        <c:axId val="0"/>
      </c:bar3DChart>
      <c:catAx>
        <c:axId val="132965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66656"/>
        <c:crosses val="autoZero"/>
        <c:auto val="1"/>
        <c:lblAlgn val="ctr"/>
        <c:lblOffset val="100"/>
        <c:noMultiLvlLbl val="0"/>
      </c:catAx>
      <c:valAx>
        <c:axId val="1329666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296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Gràfics!$O$692</c:f>
              <c:strCache>
                <c:ptCount val="1"/>
                <c:pt idx="0">
                  <c:v>ARQUITECTURA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Gràfics!$P$690:$S$691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Gràfics!$P$692:$S$692</c:f>
              <c:numCache>
                <c:formatCode>###0.0%</c:formatCode>
                <c:ptCount val="4"/>
                <c:pt idx="0">
                  <c:v>0.45454545454545453</c:v>
                </c:pt>
                <c:pt idx="1">
                  <c:v>0.39393939393939392</c:v>
                </c:pt>
                <c:pt idx="2">
                  <c:v>6.0606060606060608E-2</c:v>
                </c:pt>
                <c:pt idx="3">
                  <c:v>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26720"/>
        <c:axId val="133328256"/>
        <c:axId val="0"/>
      </c:bar3DChart>
      <c:catAx>
        <c:axId val="13332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28256"/>
        <c:crosses val="autoZero"/>
        <c:auto val="1"/>
        <c:lblAlgn val="ctr"/>
        <c:lblOffset val="100"/>
        <c:noMultiLvlLbl val="0"/>
      </c:catAx>
      <c:valAx>
        <c:axId val="1333282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332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Gràfics!$O$719</c:f>
              <c:strCache>
                <c:ptCount val="1"/>
                <c:pt idx="0">
                  <c:v>Aprovat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22222222222218E-2"/>
                  <c:y val="-4.5861111111111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Gràfics!$N$720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Gràfics!$O$720</c:f>
              <c:numCache>
                <c:formatCode>###0.0%</c:formatCode>
                <c:ptCount val="1"/>
                <c:pt idx="0">
                  <c:v>0.60606060606060608</c:v>
                </c:pt>
              </c:numCache>
            </c:numRef>
          </c:val>
        </c:ser>
        <c:ser>
          <c:idx val="1"/>
          <c:order val="1"/>
          <c:tx>
            <c:strRef>
              <c:f>Gràfics!$P$719</c:f>
              <c:strCache>
                <c:ptCount val="1"/>
                <c:pt idx="0">
                  <c:v>Notable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3.7629629629629631E-2"/>
                  <c:y val="-2.822222222222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Gràfics!$N$720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Gràfics!$P$720</c:f>
              <c:numCache>
                <c:formatCode>###0.0%</c:formatCode>
                <c:ptCount val="1"/>
                <c:pt idx="0">
                  <c:v>0.39393939393939392</c:v>
                </c:pt>
              </c:numCache>
            </c:numRef>
          </c:val>
        </c:ser>
        <c:ser>
          <c:idx val="2"/>
          <c:order val="2"/>
          <c:tx>
            <c:strRef>
              <c:f>Gràfics!$Q$719</c:f>
              <c:strCache>
                <c:ptCount val="1"/>
                <c:pt idx="0">
                  <c:v>Excel·lent</c:v>
                </c:pt>
              </c:strCache>
            </c:strRef>
          </c:tx>
          <c:invertIfNegative val="0"/>
          <c:cat>
            <c:strRef>
              <c:f>Gràfics!$N$720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Gràfics!$Q$720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Gràfics!$R$719</c:f>
              <c:strCache>
                <c:ptCount val="1"/>
                <c:pt idx="0">
                  <c:v>Matrícula d’honor</c:v>
                </c:pt>
              </c:strCache>
            </c:strRef>
          </c:tx>
          <c:invertIfNegative val="0"/>
          <c:cat>
            <c:strRef>
              <c:f>Gràfics!$N$720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Gràfics!$R$720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51680"/>
        <c:axId val="133758976"/>
        <c:axId val="0"/>
      </c:bar3DChart>
      <c:catAx>
        <c:axId val="13335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58976"/>
        <c:crosses val="autoZero"/>
        <c:auto val="1"/>
        <c:lblAlgn val="ctr"/>
        <c:lblOffset val="100"/>
        <c:noMultiLvlLbl val="0"/>
      </c:catAx>
      <c:valAx>
        <c:axId val="13375897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33516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Gràfics!$M$741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Gràfics!$L$742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Gràfics!$M$742</c:f>
              <c:numCache>
                <c:formatCode>###0.0%</c:formatCode>
                <c:ptCount val="1"/>
                <c:pt idx="0">
                  <c:v>0.2121212121212121</c:v>
                </c:pt>
              </c:numCache>
            </c:numRef>
          </c:val>
        </c:ser>
        <c:ser>
          <c:idx val="1"/>
          <c:order val="1"/>
          <c:tx>
            <c:strRef>
              <c:f>Gràfics!$N$741</c:f>
              <c:strCache>
                <c:ptCount val="1"/>
                <c:pt idx="0">
                  <c:v>Un dels dos té estudis mitjans</c:v>
                </c:pt>
              </c:strCache>
            </c:strRef>
          </c:tx>
          <c:invertIfNegative val="0"/>
          <c:cat>
            <c:strRef>
              <c:f>Gràfics!$L$742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Gràfics!$N$742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Gràfics!$O$741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Gràfics!$L$742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Gràfics!$O$742</c:f>
              <c:numCache>
                <c:formatCode>###0.0%</c:formatCode>
                <c:ptCount val="1"/>
                <c:pt idx="0">
                  <c:v>0.18181818181818182</c:v>
                </c:pt>
              </c:numCache>
            </c:numRef>
          </c:val>
        </c:ser>
        <c:ser>
          <c:idx val="3"/>
          <c:order val="3"/>
          <c:tx>
            <c:strRef>
              <c:f>Gràfics!$P$741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Gràfics!$L$742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Gràfics!$P$742</c:f>
              <c:numCache>
                <c:formatCode>###0.0%</c:formatCode>
                <c:ptCount val="1"/>
                <c:pt idx="0">
                  <c:v>0.2121212121212121</c:v>
                </c:pt>
              </c:numCache>
            </c:numRef>
          </c:val>
        </c:ser>
        <c:ser>
          <c:idx val="4"/>
          <c:order val="4"/>
          <c:tx>
            <c:strRef>
              <c:f>Gràfics!$Q$741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Gràfics!$L$742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Gràfics!$Q$742</c:f>
              <c:numCache>
                <c:formatCode>###0.0%</c:formatCode>
                <c:ptCount val="1"/>
                <c:pt idx="0">
                  <c:v>0.39393939393939392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021504"/>
        <c:axId val="134023040"/>
      </c:barChart>
      <c:catAx>
        <c:axId val="13402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023040"/>
        <c:crosses val="autoZero"/>
        <c:auto val="1"/>
        <c:lblAlgn val="ctr"/>
        <c:lblOffset val="100"/>
        <c:noMultiLvlLbl val="0"/>
      </c:catAx>
      <c:valAx>
        <c:axId val="1340230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40215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Satisfacció amb UPC/Titulació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587037037037037E-2"/>
          <c:y val="0.23303777777777779"/>
          <c:w val="0.63781481481481483"/>
          <c:h val="0.6785855555555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Resum!$Y$40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1000" b="1" i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Resum!$X$41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Resum!$Y$41</c:f>
              <c:numCache>
                <c:formatCode>###0.0%</c:formatCode>
                <c:ptCount val="1"/>
                <c:pt idx="0">
                  <c:v>0.66666666666666674</c:v>
                </c:pt>
              </c:numCache>
            </c:numRef>
          </c:val>
        </c:ser>
        <c:ser>
          <c:idx val="1"/>
          <c:order val="1"/>
          <c:tx>
            <c:strRef>
              <c:f>Resum!$Z$40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Resum!$X$41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Resum!$Z$41</c:f>
              <c:numCache>
                <c:formatCode>###0.0%</c:formatCode>
                <c:ptCount val="1"/>
                <c:pt idx="0">
                  <c:v>0.75757575757575746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934656"/>
        <c:axId val="108936192"/>
      </c:barChart>
      <c:catAx>
        <c:axId val="108934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08936192"/>
        <c:crosses val="autoZero"/>
        <c:auto val="1"/>
        <c:lblAlgn val="ctr"/>
        <c:lblOffset val="100"/>
        <c:noMultiLvlLbl val="0"/>
      </c:catAx>
      <c:valAx>
        <c:axId val="108936192"/>
        <c:scaling>
          <c:orientation val="minMax"/>
          <c:max val="1"/>
          <c:min val="0"/>
        </c:scaling>
        <c:delete val="1"/>
        <c:axPos val="l"/>
        <c:numFmt formatCode="###0.0%" sourceLinked="1"/>
        <c:majorTickMark val="out"/>
        <c:minorTickMark val="none"/>
        <c:tickLblPos val="nextTo"/>
        <c:crossAx val="1089346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comparativa'!$B$19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#.#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comparativa'!$C$19:$E$19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comparativa'!$B$20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comparativa'!$C$20:$E$20</c:f>
              <c:numCache>
                <c:formatCode>0.00%</c:formatCode>
                <c:ptCount val="3"/>
                <c:pt idx="0">
                  <c:v>0</c:v>
                </c:pt>
                <c:pt idx="1">
                  <c:v>0.21875</c:v>
                </c:pt>
                <c:pt idx="2">
                  <c:v>0.152</c:v>
                </c:pt>
              </c:numCache>
            </c:numRef>
          </c:val>
        </c:ser>
        <c:ser>
          <c:idx val="2"/>
          <c:order val="2"/>
          <c:tx>
            <c:strRef>
              <c:f>'Taules comparativa'!$B$21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pPr/>
              <c:txPr>
                <a:bodyPr/>
                <a:lstStyle/>
                <a:p>
                  <a:pPr>
                    <a:defRPr sz="16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comparativa'!$C$21:$E$21</c:f>
              <c:numCache>
                <c:formatCode>0.00%</c:formatCode>
                <c:ptCount val="3"/>
                <c:pt idx="0">
                  <c:v>1</c:v>
                </c:pt>
                <c:pt idx="1">
                  <c:v>0.78125</c:v>
                </c:pt>
                <c:pt idx="2">
                  <c:v>0.84799999999999998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4228608"/>
        <c:axId val="134263168"/>
        <c:axId val="0"/>
      </c:bar3DChart>
      <c:catAx>
        <c:axId val="13422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34263168"/>
        <c:crosses val="autoZero"/>
        <c:auto val="1"/>
        <c:lblAlgn val="ctr"/>
        <c:lblOffset val="100"/>
        <c:noMultiLvlLbl val="0"/>
      </c:catAx>
      <c:valAx>
        <c:axId val="13426316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34228608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28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680174193150475E-2"/>
          <c:y val="0.1201895467944341"/>
          <c:w val="0.92874425910996394"/>
          <c:h val="0.7425110427750283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comparativa'!$B$30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comparativa'!$C$30:$E$30</c:f>
              <c:numCache>
                <c:formatCode>0.0%</c:formatCode>
                <c:ptCount val="3"/>
                <c:pt idx="0" formatCode="0.00%">
                  <c:v>0</c:v>
                </c:pt>
                <c:pt idx="1">
                  <c:v>3.125E-2</c:v>
                </c:pt>
                <c:pt idx="2">
                  <c:v>9.0999999999999998E-2</c:v>
                </c:pt>
              </c:numCache>
            </c:numRef>
          </c:val>
        </c:ser>
        <c:ser>
          <c:idx val="0"/>
          <c:order val="1"/>
          <c:tx>
            <c:strRef>
              <c:f>'Taules comparativa'!$B$31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#.#0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comparativa'!$C$31:$E$31</c:f>
              <c:numCache>
                <c:formatCode>0.0%</c:formatCode>
                <c:ptCount val="3"/>
                <c:pt idx="0" formatCode="0.00%">
                  <c:v>0</c:v>
                </c:pt>
                <c:pt idx="1">
                  <c:v>0</c:v>
                </c:pt>
                <c:pt idx="2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'Taules comparativa'!$B$32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comparativa'!$C$32:$E$32</c:f>
              <c:numCache>
                <c:formatCode>0.0%</c:formatCode>
                <c:ptCount val="3"/>
                <c:pt idx="0" formatCode="0.00%">
                  <c:v>2.6315789473684209E-2</c:v>
                </c:pt>
                <c:pt idx="1">
                  <c:v>0</c:v>
                </c:pt>
                <c:pt idx="2">
                  <c:v>0.121</c:v>
                </c:pt>
              </c:numCache>
            </c:numRef>
          </c:val>
        </c:ser>
        <c:ser>
          <c:idx val="3"/>
          <c:order val="3"/>
          <c:tx>
            <c:strRef>
              <c:f>'Taules comparativa'!$B$33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7"/>
              <c:delete val="1"/>
            </c:dLbl>
            <c:numFmt formatCode="0.0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comparativa'!$C$33:$E$33</c:f>
              <c:numCache>
                <c:formatCode>0.0%</c:formatCode>
                <c:ptCount val="3"/>
                <c:pt idx="0" formatCode="0.00%">
                  <c:v>7.8947368421052627E-2</c:v>
                </c:pt>
                <c:pt idx="1">
                  <c:v>9.375E-2</c:v>
                </c:pt>
                <c:pt idx="2">
                  <c:v>0.03</c:v>
                </c:pt>
              </c:numCache>
            </c:numRef>
          </c:val>
        </c:ser>
        <c:ser>
          <c:idx val="4"/>
          <c:order val="4"/>
          <c:tx>
            <c:strRef>
              <c:f>'Taules comparativa'!$B$34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numFmt formatCode="0.0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comparativa'!$C$34:$E$34</c:f>
              <c:numCache>
                <c:formatCode>0.0%</c:formatCode>
                <c:ptCount val="3"/>
                <c:pt idx="0" formatCode="0.00%">
                  <c:v>0.26315789473684209</c:v>
                </c:pt>
                <c:pt idx="1">
                  <c:v>0.21875</c:v>
                </c:pt>
                <c:pt idx="2">
                  <c:v>0.24199999999999999</c:v>
                </c:pt>
              </c:numCache>
            </c:numRef>
          </c:val>
        </c:ser>
        <c:ser>
          <c:idx val="5"/>
          <c:order val="5"/>
          <c:tx>
            <c:strRef>
              <c:f>'Taules comparativa'!$B$35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sz="16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comparativa'!$C$35:$E$35</c:f>
              <c:numCache>
                <c:formatCode>0.0%</c:formatCode>
                <c:ptCount val="3"/>
                <c:pt idx="0" formatCode="0.00%">
                  <c:v>0.63157894736842102</c:v>
                </c:pt>
                <c:pt idx="1">
                  <c:v>0.65625</c:v>
                </c:pt>
                <c:pt idx="2">
                  <c:v>0.48499999999999999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4568576"/>
        <c:axId val="134590848"/>
        <c:axId val="0"/>
      </c:bar3DChart>
      <c:catAx>
        <c:axId val="13456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34590848"/>
        <c:crosses val="autoZero"/>
        <c:auto val="1"/>
        <c:lblAlgn val="ctr"/>
        <c:lblOffset val="100"/>
        <c:noMultiLvlLbl val="0"/>
      </c:catAx>
      <c:valAx>
        <c:axId val="13459084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34568576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500104349277908E-2"/>
          <c:y val="3.4333887043189411E-2"/>
          <c:w val="0.91122793488637877"/>
          <c:h val="0.71985437430786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comparativa'!$B$44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EEECE1">
                <a:lumMod val="9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0601886634944485E-2"/>
                  <c:y val="-1.406423034330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009433174722462E-3"/>
                  <c:y val="-1.1720191952750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601886634944485E-2"/>
                  <c:y val="-4.6880767811000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1.3252358293680622E-3"/>
                  <c:y val="-9.3761535622000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bg2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comparativa'!$C$44:$H$44</c:f>
              <c:numCache>
                <c:formatCode>0.00%</c:formatCode>
                <c:ptCount val="6"/>
                <c:pt idx="0">
                  <c:v>0.73684210526315785</c:v>
                </c:pt>
                <c:pt idx="1">
                  <c:v>2.6315789473684209E-2</c:v>
                </c:pt>
                <c:pt idx="2">
                  <c:v>5.2631578947368418E-2</c:v>
                </c:pt>
                <c:pt idx="3">
                  <c:v>0</c:v>
                </c:pt>
                <c:pt idx="4">
                  <c:v>0.18421052631578946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'Taules comparativa'!$B$45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BACC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6261791468403067E-3"/>
                  <c:y val="-1.4064230343300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6261791468403067E-3"/>
                  <c:y val="-7.032115171649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7.9514149762084617E-3"/>
                  <c:y val="-7.0321151716500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comparativa'!$C$45:$H$45</c:f>
              <c:numCache>
                <c:formatCode>0.00%</c:formatCode>
                <c:ptCount val="6"/>
                <c:pt idx="0">
                  <c:v>0.75</c:v>
                </c:pt>
                <c:pt idx="1">
                  <c:v>6.25E-2</c:v>
                </c:pt>
                <c:pt idx="2">
                  <c:v>0</c:v>
                </c:pt>
                <c:pt idx="3">
                  <c:v>0</c:v>
                </c:pt>
                <c:pt idx="4">
                  <c:v>9.375E-2</c:v>
                </c:pt>
                <c:pt idx="5">
                  <c:v>9.375E-2</c:v>
                </c:pt>
              </c:numCache>
            </c:numRef>
          </c:val>
        </c:ser>
        <c:ser>
          <c:idx val="2"/>
          <c:order val="2"/>
          <c:tx>
            <c:strRef>
              <c:f>'Taules comparativa'!$B$46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0601886634944513E-2"/>
                  <c:y val="-1.1720191952750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7.9514149762083663E-3"/>
                  <c:y val="-4.6880767811000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601886634944485E-2"/>
                  <c:y val="-4.6880767811000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comparativa'!$C$46:$H$46</c:f>
              <c:numCache>
                <c:formatCode>###0.0%</c:formatCode>
                <c:ptCount val="6"/>
                <c:pt idx="0">
                  <c:v>0.81818181818181823</c:v>
                </c:pt>
                <c:pt idx="1">
                  <c:v>0</c:v>
                </c:pt>
                <c:pt idx="2">
                  <c:v>3.0303030303030304E-2</c:v>
                </c:pt>
                <c:pt idx="3">
                  <c:v>0</c:v>
                </c:pt>
                <c:pt idx="4">
                  <c:v>3.0303030303030304E-2</c:v>
                </c:pt>
                <c:pt idx="5">
                  <c:v>0.12121212121212122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4876160"/>
        <c:axId val="134906624"/>
        <c:axId val="0"/>
      </c:bar3DChart>
      <c:catAx>
        <c:axId val="134876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34906624"/>
        <c:crosses val="autoZero"/>
        <c:auto val="1"/>
        <c:lblAlgn val="ctr"/>
        <c:lblOffset val="100"/>
        <c:noMultiLvlLbl val="0"/>
      </c:catAx>
      <c:valAx>
        <c:axId val="134906624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487616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7178254883828881"/>
          <c:y val="2.1917814523515024E-2"/>
          <c:w val="0.22656191336815037"/>
          <c:h val="0.27924777071174001"/>
        </c:manualLayout>
      </c:layout>
      <c:overlay val="0"/>
      <c:txPr>
        <a:bodyPr/>
        <a:lstStyle/>
        <a:p>
          <a:pPr>
            <a:defRPr sz="16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comparativa'!$B$71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comparativa'!$C$71:$E$71</c:f>
              <c:numCache>
                <c:formatCode>0.00%</c:formatCode>
                <c:ptCount val="3"/>
                <c:pt idx="0">
                  <c:v>0</c:v>
                </c:pt>
                <c:pt idx="1">
                  <c:v>3.125E-2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comparativa'!$B$72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comparativa'!$C$72:$E$72</c:f>
              <c:numCache>
                <c:formatCode>0.00%</c:formatCode>
                <c:ptCount val="3"/>
                <c:pt idx="0">
                  <c:v>2.7777777777777776E-2</c:v>
                </c:pt>
                <c:pt idx="1">
                  <c:v>0.125</c:v>
                </c:pt>
                <c:pt idx="2">
                  <c:v>6.5000000000000002E-2</c:v>
                </c:pt>
              </c:numCache>
            </c:numRef>
          </c:val>
        </c:ser>
        <c:ser>
          <c:idx val="2"/>
          <c:order val="2"/>
          <c:tx>
            <c:strRef>
              <c:f>'Taules comparativa'!$B$73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comparativa'!$C$73:$E$73</c:f>
              <c:numCache>
                <c:formatCode>0.00%</c:formatCode>
                <c:ptCount val="3"/>
                <c:pt idx="0">
                  <c:v>0</c:v>
                </c:pt>
                <c:pt idx="1">
                  <c:v>9.375E-2</c:v>
                </c:pt>
                <c:pt idx="2">
                  <c:v>0.19400000000000001</c:v>
                </c:pt>
              </c:numCache>
            </c:numRef>
          </c:val>
        </c:ser>
        <c:ser>
          <c:idx val="3"/>
          <c:order val="3"/>
          <c:tx>
            <c:strRef>
              <c:f>'Taules comparativa'!$B$74</c:f>
              <c:strCache>
                <c:ptCount val="1"/>
                <c:pt idx="0">
                  <c:v>12.000 €
18.000 €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6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comparativa'!$C$74:$E$74</c:f>
              <c:numCache>
                <c:formatCode>0.00%</c:formatCode>
                <c:ptCount val="3"/>
                <c:pt idx="0">
                  <c:v>0.1389</c:v>
                </c:pt>
                <c:pt idx="1">
                  <c:v>0.3125</c:v>
                </c:pt>
                <c:pt idx="2">
                  <c:v>0.41899999999999998</c:v>
                </c:pt>
              </c:numCache>
            </c:numRef>
          </c:val>
        </c:ser>
        <c:ser>
          <c:idx val="4"/>
          <c:order val="4"/>
          <c:tx>
            <c:strRef>
              <c:f>'Taules comparativa'!$B$75</c:f>
              <c:strCache>
                <c:ptCount val="1"/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numFmt formatCode="#.#0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.#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comparativa'!$C$75:$E$75</c:f>
              <c:numCache>
                <c:formatCode>0.00%</c:formatCode>
                <c:ptCount val="3"/>
              </c:numCache>
            </c:numRef>
          </c:val>
        </c:ser>
        <c:ser>
          <c:idx val="5"/>
          <c:order val="5"/>
          <c:tx>
            <c:strRef>
              <c:f>'Taules comparativa'!$B$76</c:f>
              <c:strCache>
                <c:ptCount val="1"/>
                <c:pt idx="0">
                  <c:v>18.000 €
30.000 €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5"/>
              <c:delete val="1"/>
            </c:dLbl>
            <c:numFmt formatCode="0%" sourceLinked="0"/>
            <c:txPr>
              <a:bodyPr/>
              <a:lstStyle/>
              <a:p>
                <a:pPr>
                  <a:defRPr sz="16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comparativa'!$C$76:$E$76</c:f>
              <c:numCache>
                <c:formatCode>0.00%</c:formatCode>
                <c:ptCount val="3"/>
                <c:pt idx="0">
                  <c:v>0.47219999999999995</c:v>
                </c:pt>
                <c:pt idx="1">
                  <c:v>0.34375</c:v>
                </c:pt>
                <c:pt idx="2">
                  <c:v>0.28999999999999998</c:v>
                </c:pt>
              </c:numCache>
            </c:numRef>
          </c:val>
        </c:ser>
        <c:ser>
          <c:idx val="6"/>
          <c:order val="6"/>
          <c:tx>
            <c:strRef>
              <c:f>'Taules comparativa'!$B$77</c:f>
              <c:strCache>
                <c:ptCount val="1"/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numFmt formatCode="#.#0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numFmt formatCode="#.#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comparativa'!$C$77:$E$77</c:f>
              <c:numCache>
                <c:formatCode>0.00%</c:formatCode>
                <c:ptCount val="3"/>
              </c:numCache>
            </c:numRef>
          </c:val>
        </c:ser>
        <c:ser>
          <c:idx val="7"/>
          <c:order val="7"/>
          <c:tx>
            <c:strRef>
              <c:f>'Taules comparativa'!$B$78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comparativa'!$C$78:$E$78</c:f>
              <c:numCache>
                <c:formatCode>0.00%</c:formatCode>
                <c:ptCount val="3"/>
                <c:pt idx="0">
                  <c:v>0.22222222222222221</c:v>
                </c:pt>
                <c:pt idx="1">
                  <c:v>6.25E-2</c:v>
                </c:pt>
                <c:pt idx="2">
                  <c:v>3.2000000000000001E-2</c:v>
                </c:pt>
              </c:numCache>
            </c:numRef>
          </c:val>
        </c:ser>
        <c:ser>
          <c:idx val="8"/>
          <c:order val="8"/>
          <c:tx>
            <c:strRef>
              <c:f>'Taules comparativa'!$B$79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comparativa'!$C$79:$E$79</c:f>
              <c:numCache>
                <c:formatCode>0.00%</c:formatCode>
                <c:ptCount val="3"/>
                <c:pt idx="0">
                  <c:v>0.1388888888888889</c:v>
                </c:pt>
                <c:pt idx="1">
                  <c:v>3.125E-2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4978560"/>
        <c:axId val="134984448"/>
        <c:axId val="0"/>
      </c:bar3DChart>
      <c:catAx>
        <c:axId val="13497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34984448"/>
        <c:crosses val="autoZero"/>
        <c:auto val="1"/>
        <c:lblAlgn val="ctr"/>
        <c:lblOffset val="100"/>
        <c:noMultiLvlLbl val="0"/>
      </c:catAx>
      <c:valAx>
        <c:axId val="13498444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34978560"/>
        <c:crosses val="autoZero"/>
        <c:crossBetween val="between"/>
        <c:majorUnit val="0.25"/>
      </c:valAx>
    </c:plotArea>
    <c:legend>
      <c:legendPos val="t"/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3.7322108742428646E-2"/>
          <c:y val="1.4746539498083642E-2"/>
          <c:w val="0.93506368917652349"/>
          <c:h val="7.4140259330089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2.2518712938660451E-3"/>
          <c:y val="0.12170910503381188"/>
          <c:w val="0.98761533974919802"/>
          <c:h val="0.70708893934416495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comparativa'!$B$89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>
                <a:headEnd type="oval"/>
              </a:ln>
            </c:spPr>
          </c:dPt>
          <c:dLbls>
            <c:dLbl>
              <c:idx val="0"/>
              <c:layout>
                <c:manualLayout>
                  <c:x val="-3.7487346777382399E-2"/>
                  <c:y val="-9.159985935302360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014234875444839E-4"/>
                  <c:y val="-7.2556258790436041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2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comparativa'!$C$89:$E$89</c:f>
              <c:numCache>
                <c:formatCode>0.00</c:formatCode>
                <c:ptCount val="3"/>
                <c:pt idx="0">
                  <c:v>5.8421052631578947</c:v>
                </c:pt>
                <c:pt idx="1">
                  <c:v>4.96</c:v>
                </c:pt>
                <c:pt idx="2" formatCode="#,##0.00">
                  <c:v>5.4074074074074074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comparativa'!$B$90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7487346777382399E-2"/>
                  <c:y val="-9.15998593530240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-2.2556610407876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46105179913009E-4"/>
                  <c:y val="1.5738396624472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580344123651217E-2"/>
                  <c:y val="-1.1222036906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34567901234577E-2"/>
                  <c:y val="-3.7613790626459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2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comparativa'!$C$90:$E$90</c:f>
              <c:numCache>
                <c:formatCode>0.00</c:formatCode>
                <c:ptCount val="3"/>
                <c:pt idx="0">
                  <c:v>5.4473684210526319</c:v>
                </c:pt>
                <c:pt idx="1">
                  <c:v>3.54</c:v>
                </c:pt>
                <c:pt idx="2" formatCode="#,##0.00">
                  <c:v>4.333333333333333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comparativa'!$B$91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5629596678529087E-2"/>
                  <c:y val="1.7703586497890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555258995650447E-2"/>
                  <c:y val="3.360073839662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1461051799130114E-3"/>
                  <c:y val="4.47433192686357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493827160478E-2"/>
                  <c:y val="1.973839953409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42E-2"/>
                  <c:y val="-3.3215165006474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200" b="1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comparativa'!$C$91:$E$91</c:f>
              <c:numCache>
                <c:formatCode>0.00</c:formatCode>
                <c:ptCount val="3"/>
                <c:pt idx="0">
                  <c:v>4.2894736842105265</c:v>
                </c:pt>
                <c:pt idx="1">
                  <c:v>3.83</c:v>
                </c:pt>
                <c:pt idx="2" formatCode="#,##0.00">
                  <c:v>3.4444444444444451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comparativa'!$B$92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4976472914195332E-2"/>
                  <c:y val="2.656434599156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677540529853731E-2"/>
                  <c:y val="2.656434599156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208778173190973E-4"/>
                  <c:y val="-1.438994374120955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25925926052E-2"/>
                  <c:y val="-2.6617226576496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42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521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861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6068E-3"/>
                  <c:y val="-2.2547285658350633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2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comparativa'!$C$92:$E$92</c:f>
              <c:numCache>
                <c:formatCode>0.00</c:formatCode>
                <c:ptCount val="3"/>
                <c:pt idx="0">
                  <c:v>4.8421052631578947</c:v>
                </c:pt>
                <c:pt idx="1">
                  <c:v>4.17</c:v>
                </c:pt>
                <c:pt idx="2" formatCode="#,##0.00">
                  <c:v>4.1851851851851851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comparativa'!$B$93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4976472914195332E-2"/>
                  <c:y val="2.656434599156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856563859232881E-2"/>
                  <c:y val="3.5130801687763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264531435349945E-3"/>
                  <c:y val="3.73997890295358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03703703703704E-3"/>
                  <c:y val="-2.001928814651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2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comparativa'!$C$93:$E$93</c:f>
              <c:numCache>
                <c:formatCode>0.00</c:formatCode>
                <c:ptCount val="3"/>
                <c:pt idx="0">
                  <c:v>5.3684210526315788</c:v>
                </c:pt>
                <c:pt idx="1">
                  <c:v>4.5199999999999996</c:v>
                </c:pt>
                <c:pt idx="2" formatCode="#,##0.00">
                  <c:v>5.3571428571428577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02528"/>
        <c:axId val="135328896"/>
      </c:lineChart>
      <c:catAx>
        <c:axId val="135302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400" b="1" kern="2200" spc="0" baseline="0"/>
            </a:pPr>
            <a:endParaRPr lang="ca-ES"/>
          </a:p>
        </c:txPr>
        <c:crossAx val="135328896"/>
        <c:crossesAt val="3"/>
        <c:auto val="1"/>
        <c:lblAlgn val="ctr"/>
        <c:lblOffset val="100"/>
        <c:tickMarkSkip val="31999"/>
        <c:noMultiLvlLbl val="0"/>
      </c:catAx>
      <c:valAx>
        <c:axId val="135328896"/>
        <c:scaling>
          <c:orientation val="minMax"/>
          <c:max val="7"/>
          <c:min val="3"/>
        </c:scaling>
        <c:delete val="1"/>
        <c:axPos val="l"/>
        <c:numFmt formatCode="0" sourceLinked="0"/>
        <c:majorTickMark val="none"/>
        <c:minorTickMark val="none"/>
        <c:tickLblPos val="none"/>
        <c:crossAx val="135302528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7844444444444647"/>
          <c:h val="0.13198214712155845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comparativa'!$G$102</c:f>
              <c:strCache>
                <c:ptCount val="1"/>
                <c:pt idx="0">
                  <c:v>Menys de 
6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6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comparativa'!$H$100:$I$101</c:f>
              <c:multiLvlStrCache>
                <c:ptCount val="2"/>
                <c:lvl>
                  <c:pt idx="0">
                    <c:v>2011</c:v>
                  </c:pt>
                  <c:pt idx="1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comparativa'!$H$102:$I$102</c:f>
              <c:numCache>
                <c:formatCode>###0.0%</c:formatCode>
                <c:ptCount val="2"/>
                <c:pt idx="0" formatCode="0.00%">
                  <c:v>0.6</c:v>
                </c:pt>
                <c:pt idx="1">
                  <c:v>0.66666666666666674</c:v>
                </c:pt>
              </c:numCache>
            </c:numRef>
          </c:val>
        </c:ser>
        <c:ser>
          <c:idx val="0"/>
          <c:order val="1"/>
          <c:tx>
            <c:strRef>
              <c:f>'Taules comparativa'!$G$103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6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comparativa'!$H$100:$I$101</c:f>
              <c:multiLvlStrCache>
                <c:ptCount val="2"/>
                <c:lvl>
                  <c:pt idx="0">
                    <c:v>2011</c:v>
                  </c:pt>
                  <c:pt idx="1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comparativa'!$H$103:$I$103</c:f>
              <c:numCache>
                <c:formatCode>###0.0%</c:formatCode>
                <c:ptCount val="2"/>
                <c:pt idx="0" formatCode="0.00%">
                  <c:v>0.2</c:v>
                </c:pt>
                <c:pt idx="1">
                  <c:v>0.33333333333333337</c:v>
                </c:pt>
              </c:numCache>
            </c:numRef>
          </c:val>
        </c:ser>
        <c:ser>
          <c:idx val="2"/>
          <c:order val="2"/>
          <c:tx>
            <c:strRef>
              <c:f>'Taules comparativa'!$G$104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comparativa'!$H$100:$I$101</c:f>
              <c:multiLvlStrCache>
                <c:ptCount val="2"/>
                <c:lvl>
                  <c:pt idx="0">
                    <c:v>2011</c:v>
                  </c:pt>
                  <c:pt idx="1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comparativa'!$H$104:$I$104</c:f>
              <c:numCache>
                <c:formatCode>###0.0%</c:formatCode>
                <c:ptCount val="2"/>
                <c:pt idx="0" formatCode="0.00%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'Taules comparativa'!$G$105</c:f>
              <c:strCache>
                <c:ptCount val="1"/>
                <c:pt idx="0">
                  <c:v>Més de
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comparativa'!$H$100:$I$101</c:f>
              <c:multiLvlStrCache>
                <c:ptCount val="2"/>
                <c:lvl>
                  <c:pt idx="0">
                    <c:v>2011</c:v>
                  </c:pt>
                  <c:pt idx="1">
                    <c:v>2014</c:v>
                  </c:pt>
                </c:lvl>
                <c:lvl>
                  <c:pt idx="0">
                    <c:v>ARQUITECTURA</c:v>
                  </c:pt>
                </c:lvl>
              </c:multiLvlStrCache>
            </c:multiLvlStrRef>
          </c:cat>
          <c:val>
            <c:numRef>
              <c:f>'Taules comparativa'!$H$105:$I$105</c:f>
              <c:numCache>
                <c:formatCode>###0.0%</c:formatCode>
                <c:ptCount val="2"/>
                <c:pt idx="0" formatCode="0.00%">
                  <c:v>0.2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5529984"/>
        <c:axId val="135531520"/>
        <c:axId val="0"/>
      </c:bar3DChart>
      <c:catAx>
        <c:axId val="13552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35531520"/>
        <c:crosses val="autoZero"/>
        <c:auto val="1"/>
        <c:lblAlgn val="ctr"/>
        <c:lblOffset val="100"/>
        <c:noMultiLvlLbl val="0"/>
      </c:catAx>
      <c:valAx>
        <c:axId val="13553152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35529984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17703225131830524"/>
          <c:y val="1.7070365279357541E-2"/>
          <c:w val="0.64940236104947779"/>
          <c:h val="7.0102148814046139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Titulats</a:t>
            </a:r>
            <a:r>
              <a:rPr lang="es-ES" baseline="0"/>
              <a:t> que han tingut algun tipus d'experiència de mobilitat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636944356391786E-2"/>
          <c:y val="0.11257681025166004"/>
          <c:w val="0.96723427396892869"/>
          <c:h val="0.692991905423593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comparativa'!$B$116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1F497D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8064A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bubble3D val="0"/>
            <c:spPr>
              <a:solidFill>
                <a:srgbClr val="8064A2">
                  <a:lumMod val="5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1985018161077356E-2"/>
                  <c:y val="-2.46498599439775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tx2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940072644309505E-3"/>
                  <c:y val="-2.240896358543428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573032689939316E-2"/>
                  <c:y val="-3.13725490196078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382021793292803E-2"/>
                  <c:y val="-2.46498599439775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895127127541266E-3"/>
                  <c:y val="-2.46498599439775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4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58052360940059E-2"/>
                  <c:y val="-1.120448179271717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5880145288618577E-3"/>
                  <c:y val="-2.9131652661064617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200" b="1" i="0" u="none" strike="noStrike" kern="1200" baseline="0">
                        <a:solidFill>
                          <a:schemeClr val="accent4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25%</a:t>
                    </a:r>
                    <a:endParaRPr lang="en-US"/>
                  </a:p>
                </c:rich>
              </c:tx>
              <c:numFmt formatCode="0.0%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786516344969693E-2"/>
                  <c:y val="-1.568627450980392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1910108966463937E-3"/>
                  <c:y val="-2.016806722689075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1910108966463937E-3"/>
                  <c:y val="-2.46498599439775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1.7927170868347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comparativa'!$C$112:$K$115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comparativa'!$C$116:$K$116</c:f>
              <c:numCache>
                <c:formatCode>0.00%</c:formatCode>
                <c:ptCount val="9"/>
                <c:pt idx="0">
                  <c:v>0.26315789473684209</c:v>
                </c:pt>
                <c:pt idx="1">
                  <c:v>0.18421052631578946</c:v>
                </c:pt>
                <c:pt idx="2">
                  <c:v>7.8947368421052627E-2</c:v>
                </c:pt>
                <c:pt idx="3">
                  <c:v>0.25</c:v>
                </c:pt>
                <c:pt idx="4">
                  <c:v>6.25E-2</c:v>
                </c:pt>
                <c:pt idx="5">
                  <c:v>0.21875</c:v>
                </c:pt>
                <c:pt idx="6" formatCode="###0.0%">
                  <c:v>0.39393939393939392</c:v>
                </c:pt>
                <c:pt idx="7" formatCode="###0.0%">
                  <c:v>6.0606060606060608E-2</c:v>
                </c:pt>
                <c:pt idx="8" formatCode="###0.0%">
                  <c:v>9.0909090909090912E-2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5666688"/>
        <c:axId val="135676672"/>
        <c:axId val="0"/>
      </c:bar3DChart>
      <c:catAx>
        <c:axId val="135666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Arial Rounded MT Bold" pitchFamily="34" charset="0"/>
              </a:defRPr>
            </a:pPr>
            <a:endParaRPr lang="ca-ES"/>
          </a:p>
        </c:txPr>
        <c:crossAx val="135676672"/>
        <c:crosses val="autoZero"/>
        <c:auto val="1"/>
        <c:lblAlgn val="ctr"/>
        <c:lblOffset val="100"/>
        <c:noMultiLvlLbl val="0"/>
      </c:catAx>
      <c:valAx>
        <c:axId val="135676672"/>
        <c:scaling>
          <c:orientation val="minMax"/>
          <c:max val="0.5"/>
        </c:scaling>
        <c:delete val="1"/>
        <c:axPos val="l"/>
        <c:numFmt formatCode="0%" sourceLinked="0"/>
        <c:majorTickMark val="out"/>
        <c:minorTickMark val="none"/>
        <c:tickLblPos val="none"/>
        <c:crossAx val="135666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comparativa'!$B$53</c:f>
              <c:strCache>
                <c:ptCount val="1"/>
                <c:pt idx="0">
                  <c:v>ARQUITECTURA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comparativa'!$C$51:$Q$52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comparativa'!$C$53:$Q$53</c:f>
              <c:numCache>
                <c:formatCode>0.00%</c:formatCode>
                <c:ptCount val="15"/>
                <c:pt idx="0">
                  <c:v>0.18421052631578946</c:v>
                </c:pt>
                <c:pt idx="1">
                  <c:v>0.1875</c:v>
                </c:pt>
                <c:pt idx="2">
                  <c:v>0.152</c:v>
                </c:pt>
                <c:pt idx="3">
                  <c:v>0.76315789473684215</c:v>
                </c:pt>
                <c:pt idx="4">
                  <c:v>0.5</c:v>
                </c:pt>
                <c:pt idx="5">
                  <c:v>0.57599999999999996</c:v>
                </c:pt>
                <c:pt idx="6">
                  <c:v>5.2631578947368418E-2</c:v>
                </c:pt>
                <c:pt idx="7">
                  <c:v>0.25</c:v>
                </c:pt>
                <c:pt idx="8">
                  <c:v>0.21199999999999999</c:v>
                </c:pt>
                <c:pt idx="9">
                  <c:v>0</c:v>
                </c:pt>
                <c:pt idx="10">
                  <c:v>6.25E-2</c:v>
                </c:pt>
                <c:pt idx="11">
                  <c:v>0.03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5692672"/>
        <c:axId val="135695360"/>
        <c:axId val="0"/>
      </c:bar3DChart>
      <c:catAx>
        <c:axId val="13569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35695360"/>
        <c:crosses val="autoZero"/>
        <c:auto val="1"/>
        <c:lblAlgn val="ctr"/>
        <c:lblOffset val="100"/>
        <c:noMultiLvlLbl val="0"/>
      </c:catAx>
      <c:valAx>
        <c:axId val="13569536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35692672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09300275148757"/>
          <c:y val="0.23365599259150951"/>
          <c:w val="0.6579869779768478"/>
          <c:h val="0.677732890494990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Resum!$Z$18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Resum!$Y$19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Resum!$Z$19</c:f>
              <c:numCache>
                <c:formatCode>###0.0%</c:formatCode>
                <c:ptCount val="1"/>
                <c:pt idx="0">
                  <c:v>0.15151515151515152</c:v>
                </c:pt>
              </c:numCache>
            </c:numRef>
          </c:val>
        </c:ser>
        <c:ser>
          <c:idx val="1"/>
          <c:order val="1"/>
          <c:tx>
            <c:strRef>
              <c:f>Resum!$AA$18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Resum!$Y$19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Resum!$AA$19</c:f>
              <c:numCache>
                <c:formatCode>###0.0%</c:formatCode>
                <c:ptCount val="1"/>
                <c:pt idx="0">
                  <c:v>0.5757575757575758</c:v>
                </c:pt>
              </c:numCache>
            </c:numRef>
          </c:val>
        </c:ser>
        <c:ser>
          <c:idx val="2"/>
          <c:order val="2"/>
          <c:tx>
            <c:strRef>
              <c:f>Resum!$AB$18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Resum!$Y$19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Resum!$AB$19</c:f>
              <c:numCache>
                <c:formatCode>###0.0%</c:formatCode>
                <c:ptCount val="1"/>
                <c:pt idx="0">
                  <c:v>0.2121212121212121</c:v>
                </c:pt>
              </c:numCache>
            </c:numRef>
          </c:val>
        </c:ser>
        <c:ser>
          <c:idx val="3"/>
          <c:order val="3"/>
          <c:tx>
            <c:strRef>
              <c:f>Resum!$AC$18</c:f>
              <c:strCache>
                <c:ptCount val="1"/>
                <c:pt idx="0">
                  <c:v>Becaris</c:v>
                </c:pt>
              </c:strCache>
            </c:strRef>
          </c:tx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Resum!$Y$19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Resum!$AC$19</c:f>
              <c:numCache>
                <c:formatCode>###0.0%</c:formatCode>
                <c:ptCount val="1"/>
                <c:pt idx="0">
                  <c:v>3.0303030303030304E-2</c:v>
                </c:pt>
              </c:numCache>
            </c:numRef>
          </c:val>
        </c:ser>
        <c:ser>
          <c:idx val="4"/>
          <c:order val="4"/>
          <c:tx>
            <c:strRef>
              <c:f>Resum!$AD$18</c:f>
              <c:strCache>
                <c:ptCount val="1"/>
                <c:pt idx="0">
                  <c:v>No contracte</c:v>
                </c:pt>
              </c:strCache>
            </c:strRef>
          </c:tx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4074074074074077E-3"/>
                  <c:y val="-7.408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Resum!$Y$19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Resum!$AD$19</c:f>
              <c:numCache>
                <c:formatCode>###0.0%</c:formatCode>
                <c:ptCount val="1"/>
                <c:pt idx="0">
                  <c:v>3.0303030303030304E-2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8999424"/>
        <c:axId val="109000960"/>
        <c:axId val="0"/>
      </c:bar3DChart>
      <c:catAx>
        <c:axId val="10899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09000960"/>
        <c:crosses val="autoZero"/>
        <c:auto val="1"/>
        <c:lblAlgn val="ctr"/>
        <c:lblOffset val="100"/>
        <c:noMultiLvlLbl val="0"/>
      </c:catAx>
      <c:valAx>
        <c:axId val="109000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89994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sng" baseline="0">
                <a:effectLst/>
              </a:rPr>
              <a:t>% de titulats que guanyen més de 30.000€ bruts anuals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85018518518519"/>
          <c:y val="0.24031055555555556"/>
          <c:w val="0.497975"/>
          <c:h val="0.6133219444444444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Resum!$X$49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Resum!$Y$49</c:f>
              <c:numCache>
                <c:formatCode>0%</c:formatCode>
                <c:ptCount val="1"/>
                <c:pt idx="0">
                  <c:v>3.2258064516129031E-2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26304"/>
        <c:axId val="109036288"/>
      </c:barChart>
      <c:catAx>
        <c:axId val="109026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09036288"/>
        <c:crosses val="autoZero"/>
        <c:auto val="1"/>
        <c:lblAlgn val="ctr"/>
        <c:lblOffset val="100"/>
        <c:noMultiLvlLbl val="0"/>
      </c:catAx>
      <c:valAx>
        <c:axId val="109036288"/>
        <c:scaling>
          <c:orientation val="minMax"/>
          <c:max val="0.30000000000000004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0902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728875308496888"/>
          <c:y val="0.57330635753864101"/>
          <c:w val="1.027343596975751E-2"/>
          <c:h val="8.4798775153105896E-3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Gràfics!$L$12</c:f>
              <c:strCache>
                <c:ptCount val="1"/>
                <c:pt idx="0">
                  <c:v>Arquitectura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Gràfics!$M$11:$N$11</c:f>
              <c:strCache>
                <c:ptCount val="2"/>
                <c:pt idx="0">
                  <c:v>Població total</c:v>
                </c:pt>
                <c:pt idx="1">
                  <c:v>Total de la mostra</c:v>
                </c:pt>
              </c:strCache>
            </c:strRef>
          </c:cat>
          <c:val>
            <c:numRef>
              <c:f>Gràfics!$M$12:$N$12</c:f>
              <c:numCache>
                <c:formatCode>General</c:formatCode>
                <c:ptCount val="2"/>
                <c:pt idx="0">
                  <c:v>111</c:v>
                </c:pt>
                <c:pt idx="1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29184"/>
        <c:axId val="109230720"/>
      </c:barChart>
      <c:catAx>
        <c:axId val="10922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230720"/>
        <c:crosses val="autoZero"/>
        <c:auto val="1"/>
        <c:lblAlgn val="ctr"/>
        <c:lblOffset val="100"/>
        <c:noMultiLvlLbl val="0"/>
      </c:catAx>
      <c:valAx>
        <c:axId val="109230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922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Gràfics!$L$32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Gràfics!$K$33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Gràfics!$L$33</c:f>
              <c:numCache>
                <c:formatCode>###0.0%</c:formatCode>
                <c:ptCount val="1"/>
                <c:pt idx="0">
                  <c:v>0.69696969696969702</c:v>
                </c:pt>
              </c:numCache>
            </c:numRef>
          </c:val>
        </c:ser>
        <c:ser>
          <c:idx val="1"/>
          <c:order val="1"/>
          <c:tx>
            <c:strRef>
              <c:f>Gràfics!$M$32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Gràfics!$K$33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Gràfics!$M$33</c:f>
              <c:numCache>
                <c:formatCode>###0.0%</c:formatCode>
                <c:ptCount val="1"/>
                <c:pt idx="0">
                  <c:v>0.30303030303030304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257088"/>
        <c:axId val="109258624"/>
        <c:axId val="0"/>
      </c:bar3DChart>
      <c:catAx>
        <c:axId val="10925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258624"/>
        <c:crosses val="autoZero"/>
        <c:auto val="1"/>
        <c:lblAlgn val="ctr"/>
        <c:lblOffset val="100"/>
        <c:noMultiLvlLbl val="0"/>
      </c:catAx>
      <c:valAx>
        <c:axId val="109258624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092570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Gràfics!$M$57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Gràfics!$L$58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Gràfics!$M$58</c:f>
              <c:numCache>
                <c:formatCode>###0.0%</c:formatCode>
                <c:ptCount val="1"/>
                <c:pt idx="0">
                  <c:v>0.8484848484848484</c:v>
                </c:pt>
              </c:numCache>
            </c:numRef>
          </c:val>
        </c:ser>
        <c:ser>
          <c:idx val="1"/>
          <c:order val="1"/>
          <c:tx>
            <c:strRef>
              <c:f>Gràfics!$N$57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Gràfics!$L$58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Gràfics!$N$58</c:f>
              <c:numCache>
                <c:formatCode>###0.0%</c:formatCode>
                <c:ptCount val="1"/>
                <c:pt idx="0">
                  <c:v>0.15151515151515152</c:v>
                </c:pt>
              </c:numCache>
            </c:numRef>
          </c:val>
        </c:ser>
        <c:ser>
          <c:idx val="2"/>
          <c:order val="2"/>
          <c:tx>
            <c:strRef>
              <c:f>Gràfics!$O$57</c:f>
              <c:strCache>
                <c:ptCount val="1"/>
                <c:pt idx="0">
                  <c:v>No he treballat mai</c:v>
                </c:pt>
              </c:strCache>
            </c:strRef>
          </c:tx>
          <c:invertIfNegative val="0"/>
          <c:cat>
            <c:strRef>
              <c:f>Gràfics!$L$58</c:f>
              <c:strCache>
                <c:ptCount val="1"/>
                <c:pt idx="0">
                  <c:v>ARQUITECTURA</c:v>
                </c:pt>
              </c:strCache>
            </c:strRef>
          </c:cat>
          <c:val>
            <c:numRef>
              <c:f>Gràfics!$O$58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289856"/>
        <c:axId val="109291392"/>
        <c:axId val="0"/>
      </c:bar3DChart>
      <c:catAx>
        <c:axId val="10928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291392"/>
        <c:crosses val="autoZero"/>
        <c:auto val="1"/>
        <c:lblAlgn val="ctr"/>
        <c:lblOffset val="100"/>
        <c:noMultiLvlLbl val="0"/>
      </c:catAx>
      <c:valAx>
        <c:axId val="109291392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092898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A121"/><Relationship Id="rId18" Type="http://schemas.openxmlformats.org/officeDocument/2006/relationships/hyperlink" Target="#Gr&#224;fics!A189"/><Relationship Id="rId26" Type="http://schemas.openxmlformats.org/officeDocument/2006/relationships/hyperlink" Target="#Taules!A135"/><Relationship Id="rId39" Type="http://schemas.openxmlformats.org/officeDocument/2006/relationships/hyperlink" Target="#Gr&#224;fics!A482"/><Relationship Id="rId21" Type="http://schemas.openxmlformats.org/officeDocument/2006/relationships/hyperlink" Target="#Taules!A105"/><Relationship Id="rId34" Type="http://schemas.openxmlformats.org/officeDocument/2006/relationships/hyperlink" Target="#Taules!A186"/><Relationship Id="rId42" Type="http://schemas.openxmlformats.org/officeDocument/2006/relationships/hyperlink" Target="#Taules!A241"/><Relationship Id="rId47" Type="http://schemas.openxmlformats.org/officeDocument/2006/relationships/hyperlink" Target="#Gr&#224;fics!A616"/><Relationship Id="rId50" Type="http://schemas.openxmlformats.org/officeDocument/2006/relationships/hyperlink" Target="#Taules!A301"/><Relationship Id="rId55" Type="http://schemas.openxmlformats.org/officeDocument/2006/relationships/hyperlink" Target="#Gr&#224;fics!A714"/><Relationship Id="rId63" Type="http://schemas.openxmlformats.org/officeDocument/2006/relationships/image" Target="../media/image3.png"/><Relationship Id="rId68" Type="http://schemas.openxmlformats.org/officeDocument/2006/relationships/hyperlink" Target="290_1%20Enquestes%20a%20titulats.xlsx#Comparativa!B163" TargetMode="External"/><Relationship Id="rId7" Type="http://schemas.openxmlformats.org/officeDocument/2006/relationships/hyperlink" Target="#Taules!A17"/><Relationship Id="rId71" Type="http://schemas.openxmlformats.org/officeDocument/2006/relationships/hyperlink" Target="290_1%20Enquestes%20a%20titulats.xlsx#Comparativa!B278" TargetMode="External"/><Relationship Id="rId2" Type="http://schemas.openxmlformats.org/officeDocument/2006/relationships/image" Target="../media/image1.gif"/><Relationship Id="rId16" Type="http://schemas.openxmlformats.org/officeDocument/2006/relationships/hyperlink" Target="#Gr&#224;fics!A167"/><Relationship Id="rId29" Type="http://schemas.openxmlformats.org/officeDocument/2006/relationships/hyperlink" Target="#Taules!A149"/><Relationship Id="rId1" Type="http://schemas.openxmlformats.org/officeDocument/2006/relationships/hyperlink" Target="#Taules!A175"/><Relationship Id="rId6" Type="http://schemas.openxmlformats.org/officeDocument/2006/relationships/image" Target="../media/image2.gif"/><Relationship Id="rId11" Type="http://schemas.openxmlformats.org/officeDocument/2006/relationships/hyperlink" Target="#Gr&#224;fics!A77"/><Relationship Id="rId24" Type="http://schemas.openxmlformats.org/officeDocument/2006/relationships/hyperlink" Target="#Gr&#224;fics!A256"/><Relationship Id="rId32" Type="http://schemas.openxmlformats.org/officeDocument/2006/relationships/hyperlink" Target="#Gr&#224;fics!A392"/><Relationship Id="rId37" Type="http://schemas.openxmlformats.org/officeDocument/2006/relationships/hyperlink" Target="#Gr&#224;fics!A460"/><Relationship Id="rId40" Type="http://schemas.openxmlformats.org/officeDocument/2006/relationships/hyperlink" Target="#Taules!A222"/><Relationship Id="rId45" Type="http://schemas.openxmlformats.org/officeDocument/2006/relationships/hyperlink" Target="#Taules!A272"/><Relationship Id="rId53" Type="http://schemas.openxmlformats.org/officeDocument/2006/relationships/hyperlink" Target="#Gr&#224;fics!A686"/><Relationship Id="rId58" Type="http://schemas.openxmlformats.org/officeDocument/2006/relationships/hyperlink" Target="#Gr&#224;fics!A550"/><Relationship Id="rId66" Type="http://schemas.openxmlformats.org/officeDocument/2006/relationships/hyperlink" Target="290_1%20Enquestes%20a%20titulats.xlsx#Comparativa!B94" TargetMode="External"/><Relationship Id="rId5" Type="http://schemas.openxmlformats.org/officeDocument/2006/relationships/hyperlink" Target="290_1%20Enquestes%20a%20titulats.xlsx#Gr&#224;fics!A8" TargetMode="External"/><Relationship Id="rId15" Type="http://schemas.openxmlformats.org/officeDocument/2006/relationships/hyperlink" Target="#Taules!A65"/><Relationship Id="rId23" Type="http://schemas.openxmlformats.org/officeDocument/2006/relationships/hyperlink" Target="#Taules!A115"/><Relationship Id="rId28" Type="http://schemas.openxmlformats.org/officeDocument/2006/relationships/hyperlink" Target="#Gr&#224;fics!A343"/><Relationship Id="rId36" Type="http://schemas.openxmlformats.org/officeDocument/2006/relationships/hyperlink" Target="#Taules!A195"/><Relationship Id="rId49" Type="http://schemas.openxmlformats.org/officeDocument/2006/relationships/hyperlink" Target="#Gr&#224;fics!A642"/><Relationship Id="rId57" Type="http://schemas.openxmlformats.org/officeDocument/2006/relationships/hyperlink" Target="#Gr&#224;fics!A735"/><Relationship Id="rId61" Type="http://schemas.openxmlformats.org/officeDocument/2006/relationships/hyperlink" Target="#Gr&#224;fics!A145"/><Relationship Id="rId10" Type="http://schemas.openxmlformats.org/officeDocument/2006/relationships/hyperlink" Target="#Taules!A37"/><Relationship Id="rId19" Type="http://schemas.openxmlformats.org/officeDocument/2006/relationships/hyperlink" Target="#Taules!A95"/><Relationship Id="rId31" Type="http://schemas.openxmlformats.org/officeDocument/2006/relationships/hyperlink" Target="#Taules!A157"/><Relationship Id="rId44" Type="http://schemas.openxmlformats.org/officeDocument/2006/relationships/hyperlink" Target="#Taules!A262"/><Relationship Id="rId52" Type="http://schemas.openxmlformats.org/officeDocument/2006/relationships/hyperlink" Target="#Taules!A311"/><Relationship Id="rId60" Type="http://schemas.openxmlformats.org/officeDocument/2006/relationships/hyperlink" Target="#Gr&#224;fics!A594"/><Relationship Id="rId65" Type="http://schemas.openxmlformats.org/officeDocument/2006/relationships/hyperlink" Target="290_1%20Enquestes%20a%20titulats.xlsx#Comparativa!B55" TargetMode="External"/><Relationship Id="rId4" Type="http://schemas.openxmlformats.org/officeDocument/2006/relationships/hyperlink" Target="290_1%20Enquestes%20a%20titulats.xlsx#Taules!A7" TargetMode="External"/><Relationship Id="rId9" Type="http://schemas.openxmlformats.org/officeDocument/2006/relationships/hyperlink" Target="#Gr&#224;fics!A52"/><Relationship Id="rId14" Type="http://schemas.openxmlformats.org/officeDocument/2006/relationships/hyperlink" Target="#Taules!A57"/><Relationship Id="rId22" Type="http://schemas.openxmlformats.org/officeDocument/2006/relationships/hyperlink" Target="#Gr&#224;fics!A233"/><Relationship Id="rId27" Type="http://schemas.openxmlformats.org/officeDocument/2006/relationships/hyperlink" Target="#Taules!A143"/><Relationship Id="rId30" Type="http://schemas.openxmlformats.org/officeDocument/2006/relationships/hyperlink" Target="#Gr&#224;fics!A370"/><Relationship Id="rId35" Type="http://schemas.openxmlformats.org/officeDocument/2006/relationships/hyperlink" Target="#Gr&#224;fics!A438"/><Relationship Id="rId43" Type="http://schemas.openxmlformats.org/officeDocument/2006/relationships/hyperlink" Target="#Taules!A251"/><Relationship Id="rId48" Type="http://schemas.openxmlformats.org/officeDocument/2006/relationships/hyperlink" Target="#Taules!A291"/><Relationship Id="rId56" Type="http://schemas.openxmlformats.org/officeDocument/2006/relationships/hyperlink" Target="#Taules!A329"/><Relationship Id="rId64" Type="http://schemas.openxmlformats.org/officeDocument/2006/relationships/hyperlink" Target="290_1%20Enquestes%20a%20titulats.xlsx#Comparativa!B13" TargetMode="External"/><Relationship Id="rId69" Type="http://schemas.openxmlformats.org/officeDocument/2006/relationships/hyperlink" Target="290_1%20Enquestes%20a%20titulats.xlsx#Comparativa!B197" TargetMode="External"/><Relationship Id="rId8" Type="http://schemas.openxmlformats.org/officeDocument/2006/relationships/hyperlink" Target="#Gr&#224;fics!A27"/><Relationship Id="rId51" Type="http://schemas.openxmlformats.org/officeDocument/2006/relationships/hyperlink" Target="#Gr&#224;fics!A664"/><Relationship Id="rId3" Type="http://schemas.openxmlformats.org/officeDocument/2006/relationships/hyperlink" Target="#Taules!A125"/><Relationship Id="rId12" Type="http://schemas.openxmlformats.org/officeDocument/2006/relationships/hyperlink" Target="#Taules!A47"/><Relationship Id="rId17" Type="http://schemas.openxmlformats.org/officeDocument/2006/relationships/hyperlink" Target="#Taules!A75"/><Relationship Id="rId25" Type="http://schemas.openxmlformats.org/officeDocument/2006/relationships/hyperlink" Target="#Gr&#224;fics!A299"/><Relationship Id="rId33" Type="http://schemas.openxmlformats.org/officeDocument/2006/relationships/hyperlink" Target="#Gr&#224;fics!A414"/><Relationship Id="rId38" Type="http://schemas.openxmlformats.org/officeDocument/2006/relationships/hyperlink" Target="#Taules!A204"/><Relationship Id="rId46" Type="http://schemas.openxmlformats.org/officeDocument/2006/relationships/hyperlink" Target="#Taules!A279"/><Relationship Id="rId59" Type="http://schemas.openxmlformats.org/officeDocument/2006/relationships/hyperlink" Target="#Gr&#224;fics!A572"/><Relationship Id="rId67" Type="http://schemas.openxmlformats.org/officeDocument/2006/relationships/hyperlink" Target="290_1%20Enquestes%20a%20titulats.xlsx#Comparativa!B128" TargetMode="External"/><Relationship Id="rId20" Type="http://schemas.openxmlformats.org/officeDocument/2006/relationships/hyperlink" Target="#Gr&#224;fics!A211"/><Relationship Id="rId41" Type="http://schemas.openxmlformats.org/officeDocument/2006/relationships/hyperlink" Target="#Gr&#224;fics!A504"/><Relationship Id="rId54" Type="http://schemas.openxmlformats.org/officeDocument/2006/relationships/hyperlink" Target="#Taules!A321"/><Relationship Id="rId62" Type="http://schemas.openxmlformats.org/officeDocument/2006/relationships/hyperlink" Target="#Gr&#224;fics!A321"/><Relationship Id="rId70" Type="http://schemas.openxmlformats.org/officeDocument/2006/relationships/hyperlink" Target="290_1%20Enquestes%20a%20titulats.xlsx#Comparativa!B239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34" Type="http://schemas.openxmlformats.org/officeDocument/2006/relationships/hyperlink" Target="#Index!A1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Index!B50"/><Relationship Id="rId3" Type="http://schemas.openxmlformats.org/officeDocument/2006/relationships/hyperlink" Target="#Index!B21"/><Relationship Id="rId7" Type="http://schemas.openxmlformats.org/officeDocument/2006/relationships/chart" Target="../charts/chart44.xml"/><Relationship Id="rId12" Type="http://schemas.openxmlformats.org/officeDocument/2006/relationships/chart" Target="../charts/chart47.xml"/><Relationship Id="rId2" Type="http://schemas.openxmlformats.org/officeDocument/2006/relationships/chart" Target="../charts/chart40.xml"/><Relationship Id="rId1" Type="http://schemas.openxmlformats.org/officeDocument/2006/relationships/hyperlink" Target="#Index!A1"/><Relationship Id="rId6" Type="http://schemas.openxmlformats.org/officeDocument/2006/relationships/chart" Target="../charts/chart43.xml"/><Relationship Id="rId11" Type="http://schemas.openxmlformats.org/officeDocument/2006/relationships/chart" Target="../charts/chart46.xml"/><Relationship Id="rId5" Type="http://schemas.openxmlformats.org/officeDocument/2006/relationships/chart" Target="../charts/chart42.xml"/><Relationship Id="rId10" Type="http://schemas.openxmlformats.org/officeDocument/2006/relationships/hyperlink" Target="#Index!B61"/><Relationship Id="rId4" Type="http://schemas.openxmlformats.org/officeDocument/2006/relationships/chart" Target="../charts/chart41.xml"/><Relationship Id="rId9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423334</xdr:colOff>
      <xdr:row>15</xdr:row>
      <xdr:rowOff>21166</xdr:rowOff>
    </xdr:from>
    <xdr:to>
      <xdr:col>4</xdr:col>
      <xdr:colOff>594784</xdr:colOff>
      <xdr:row>16</xdr:row>
      <xdr:rowOff>2116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2334" y="4180416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601134</xdr:colOff>
      <xdr:row>15</xdr:row>
      <xdr:rowOff>39158</xdr:rowOff>
    </xdr:from>
    <xdr:to>
      <xdr:col>5</xdr:col>
      <xdr:colOff>130176</xdr:colOff>
      <xdr:row>15</xdr:row>
      <xdr:rowOff>182033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60134" y="419840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54</xdr:row>
      <xdr:rowOff>180975</xdr:rowOff>
    </xdr:from>
    <xdr:to>
      <xdr:col>5</xdr:col>
      <xdr:colOff>57150</xdr:colOff>
      <xdr:row>55</xdr:row>
      <xdr:rowOff>161925</xdr:rowOff>
    </xdr:to>
    <xdr:pic>
      <xdr:nvPicPr>
        <xdr:cNvPr id="46" name="Imatge 45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194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57</xdr:row>
      <xdr:rowOff>0</xdr:rowOff>
    </xdr:from>
    <xdr:to>
      <xdr:col>2</xdr:col>
      <xdr:colOff>400050</xdr:colOff>
      <xdr:row>57</xdr:row>
      <xdr:rowOff>171450</xdr:rowOff>
    </xdr:to>
    <xdr:pic>
      <xdr:nvPicPr>
        <xdr:cNvPr id="47" name="Imatge 46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57</xdr:row>
      <xdr:rowOff>9525</xdr:rowOff>
    </xdr:from>
    <xdr:to>
      <xdr:col>2</xdr:col>
      <xdr:colOff>561975</xdr:colOff>
      <xdr:row>57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61</xdr:row>
      <xdr:rowOff>9525</xdr:rowOff>
    </xdr:from>
    <xdr:to>
      <xdr:col>5</xdr:col>
      <xdr:colOff>333375</xdr:colOff>
      <xdr:row>61</xdr:row>
      <xdr:rowOff>180975</xdr:rowOff>
    </xdr:to>
    <xdr:pic>
      <xdr:nvPicPr>
        <xdr:cNvPr id="49" name="Imatge 48" descr="icono-tabla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3115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61</xdr:row>
      <xdr:rowOff>19050</xdr:rowOff>
    </xdr:from>
    <xdr:to>
      <xdr:col>5</xdr:col>
      <xdr:colOff>495300</xdr:colOff>
      <xdr:row>61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62</xdr:row>
      <xdr:rowOff>9525</xdr:rowOff>
    </xdr:from>
    <xdr:to>
      <xdr:col>4</xdr:col>
      <xdr:colOff>352425</xdr:colOff>
      <xdr:row>62</xdr:row>
      <xdr:rowOff>180975</xdr:rowOff>
    </xdr:to>
    <xdr:pic>
      <xdr:nvPicPr>
        <xdr:cNvPr id="51" name="Imatge 50" descr="icono-tabla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62</xdr:row>
      <xdr:rowOff>19050</xdr:rowOff>
    </xdr:from>
    <xdr:to>
      <xdr:col>4</xdr:col>
      <xdr:colOff>514350</xdr:colOff>
      <xdr:row>62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62</xdr:row>
      <xdr:rowOff>180975</xdr:rowOff>
    </xdr:from>
    <xdr:to>
      <xdr:col>3</xdr:col>
      <xdr:colOff>276225</xdr:colOff>
      <xdr:row>63</xdr:row>
      <xdr:rowOff>161925</xdr:rowOff>
    </xdr:to>
    <xdr:pic>
      <xdr:nvPicPr>
        <xdr:cNvPr id="53" name="Imatge 52" descr="icono-tabla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63</xdr:row>
      <xdr:rowOff>0</xdr:rowOff>
    </xdr:from>
    <xdr:to>
      <xdr:col>3</xdr:col>
      <xdr:colOff>438150</xdr:colOff>
      <xdr:row>63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67</xdr:row>
      <xdr:rowOff>9525</xdr:rowOff>
    </xdr:from>
    <xdr:to>
      <xdr:col>5</xdr:col>
      <xdr:colOff>19050</xdr:colOff>
      <xdr:row>67</xdr:row>
      <xdr:rowOff>180975</xdr:rowOff>
    </xdr:to>
    <xdr:pic>
      <xdr:nvPicPr>
        <xdr:cNvPr id="55" name="Imatge 54" descr="icono-tabla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19050</xdr:rowOff>
    </xdr:from>
    <xdr:to>
      <xdr:col>5</xdr:col>
      <xdr:colOff>180975</xdr:colOff>
      <xdr:row>67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67</xdr:row>
      <xdr:rowOff>180975</xdr:rowOff>
    </xdr:from>
    <xdr:to>
      <xdr:col>4</xdr:col>
      <xdr:colOff>285750</xdr:colOff>
      <xdr:row>68</xdr:row>
      <xdr:rowOff>161925</xdr:rowOff>
    </xdr:to>
    <xdr:pic>
      <xdr:nvPicPr>
        <xdr:cNvPr id="57" name="Imatge 56" descr="icono-tabla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68</xdr:row>
      <xdr:rowOff>0</xdr:rowOff>
    </xdr:from>
    <xdr:to>
      <xdr:col>4</xdr:col>
      <xdr:colOff>447675</xdr:colOff>
      <xdr:row>68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52</xdr:row>
      <xdr:rowOff>42332</xdr:rowOff>
    </xdr:from>
    <xdr:to>
      <xdr:col>5</xdr:col>
      <xdr:colOff>47624</xdr:colOff>
      <xdr:row>52</xdr:row>
      <xdr:rowOff>185207</xdr:rowOff>
    </xdr:to>
    <xdr:pic>
      <xdr:nvPicPr>
        <xdr:cNvPr id="73" name="Imatge 41" descr="icono-grafico.gif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53</xdr:row>
      <xdr:rowOff>31750</xdr:rowOff>
    </xdr:from>
    <xdr:to>
      <xdr:col>4</xdr:col>
      <xdr:colOff>227542</xdr:colOff>
      <xdr:row>53</xdr:row>
      <xdr:rowOff>174625</xdr:rowOff>
    </xdr:to>
    <xdr:pic>
      <xdr:nvPicPr>
        <xdr:cNvPr id="74" name="Imatge 41" descr="icono-grafico.gif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54</xdr:row>
      <xdr:rowOff>10584</xdr:rowOff>
    </xdr:from>
    <xdr:to>
      <xdr:col>5</xdr:col>
      <xdr:colOff>597959</xdr:colOff>
      <xdr:row>54</xdr:row>
      <xdr:rowOff>153459</xdr:rowOff>
    </xdr:to>
    <xdr:pic>
      <xdr:nvPicPr>
        <xdr:cNvPr id="75" name="Imatge 41" descr="icono-grafico.gif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269875</xdr:colOff>
      <xdr:row>27</xdr:row>
      <xdr:rowOff>33867</xdr:rowOff>
    </xdr:from>
    <xdr:to>
      <xdr:col>3</xdr:col>
      <xdr:colOff>412750</xdr:colOff>
      <xdr:row>27</xdr:row>
      <xdr:rowOff>176742</xdr:rowOff>
    </xdr:to>
    <xdr:pic>
      <xdr:nvPicPr>
        <xdr:cNvPr id="77" name="Imatge 76" descr="icono-grafico.gif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15042" y="64897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422276</xdr:colOff>
      <xdr:row>34</xdr:row>
      <xdr:rowOff>37042</xdr:rowOff>
    </xdr:from>
    <xdr:to>
      <xdr:col>4</xdr:col>
      <xdr:colOff>565151</xdr:colOff>
      <xdr:row>34</xdr:row>
      <xdr:rowOff>179917</xdr:rowOff>
    </xdr:to>
    <xdr:pic>
      <xdr:nvPicPr>
        <xdr:cNvPr id="78" name="Imatge 77" descr="icono-grafico.gif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81276" y="782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105830</xdr:colOff>
      <xdr:row>10</xdr:row>
      <xdr:rowOff>52915</xdr:rowOff>
    </xdr:from>
    <xdr:to>
      <xdr:col>1</xdr:col>
      <xdr:colOff>272083</xdr:colOff>
      <xdr:row>11</xdr:row>
      <xdr:rowOff>4230</xdr:rowOff>
    </xdr:to>
    <xdr:pic>
      <xdr:nvPicPr>
        <xdr:cNvPr id="64" name="Imatge 63" descr="Comparativa.PN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423330" y="3238498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243409</xdr:colOff>
      <xdr:row>16</xdr:row>
      <xdr:rowOff>21166</xdr:rowOff>
    </xdr:from>
    <xdr:to>
      <xdr:col>4</xdr:col>
      <xdr:colOff>409662</xdr:colOff>
      <xdr:row>16</xdr:row>
      <xdr:rowOff>173565</xdr:rowOff>
    </xdr:to>
    <xdr:pic>
      <xdr:nvPicPr>
        <xdr:cNvPr id="65" name="Imatge 64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402409" y="4370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6</xdr:col>
      <xdr:colOff>10583</xdr:colOff>
      <xdr:row>23</xdr:row>
      <xdr:rowOff>21166</xdr:rowOff>
    </xdr:from>
    <xdr:to>
      <xdr:col>6</xdr:col>
      <xdr:colOff>176836</xdr:colOff>
      <xdr:row>23</xdr:row>
      <xdr:rowOff>173565</xdr:rowOff>
    </xdr:to>
    <xdr:pic>
      <xdr:nvPicPr>
        <xdr:cNvPr id="66" name="Imatge 65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397250" y="5714999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349239</xdr:colOff>
      <xdr:row>28</xdr:row>
      <xdr:rowOff>10583</xdr:rowOff>
    </xdr:from>
    <xdr:to>
      <xdr:col>5</xdr:col>
      <xdr:colOff>515492</xdr:colOff>
      <xdr:row>28</xdr:row>
      <xdr:rowOff>162982</xdr:rowOff>
    </xdr:to>
    <xdr:pic>
      <xdr:nvPicPr>
        <xdr:cNvPr id="67" name="Imatge 66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122072" y="6656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412737</xdr:colOff>
      <xdr:row>29</xdr:row>
      <xdr:rowOff>0</xdr:rowOff>
    </xdr:from>
    <xdr:to>
      <xdr:col>4</xdr:col>
      <xdr:colOff>578990</xdr:colOff>
      <xdr:row>29</xdr:row>
      <xdr:rowOff>152399</xdr:rowOff>
    </xdr:to>
    <xdr:pic>
      <xdr:nvPicPr>
        <xdr:cNvPr id="68" name="Imatge 67" descr="Comparativa.PNG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571737" y="6836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370424</xdr:colOff>
      <xdr:row>32</xdr:row>
      <xdr:rowOff>179917</xdr:rowOff>
    </xdr:from>
    <xdr:to>
      <xdr:col>3</xdr:col>
      <xdr:colOff>536677</xdr:colOff>
      <xdr:row>33</xdr:row>
      <xdr:rowOff>141816</xdr:rowOff>
    </xdr:to>
    <xdr:pic>
      <xdr:nvPicPr>
        <xdr:cNvPr id="69" name="Imatge 68" descr="Comparativa.PN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1915591" y="758825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42332</xdr:colOff>
      <xdr:row>40</xdr:row>
      <xdr:rowOff>0</xdr:rowOff>
    </xdr:from>
    <xdr:to>
      <xdr:col>5</xdr:col>
      <xdr:colOff>208585</xdr:colOff>
      <xdr:row>40</xdr:row>
      <xdr:rowOff>152399</xdr:rowOff>
    </xdr:to>
    <xdr:pic>
      <xdr:nvPicPr>
        <xdr:cNvPr id="72" name="Imatge 71" descr="Comparativa.PNG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15165" y="8932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74081</xdr:colOff>
      <xdr:row>52</xdr:row>
      <xdr:rowOff>31749</xdr:rowOff>
    </xdr:from>
    <xdr:to>
      <xdr:col>5</xdr:col>
      <xdr:colOff>240334</xdr:colOff>
      <xdr:row>52</xdr:row>
      <xdr:rowOff>184148</xdr:rowOff>
    </xdr:to>
    <xdr:pic>
      <xdr:nvPicPr>
        <xdr:cNvPr id="76" name="Imatge 75" descr="Comparativa.PN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46914" y="1126066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476254</xdr:colOff>
      <xdr:row>62</xdr:row>
      <xdr:rowOff>179917</xdr:rowOff>
    </xdr:from>
    <xdr:to>
      <xdr:col>4</xdr:col>
      <xdr:colOff>28674</xdr:colOff>
      <xdr:row>63</xdr:row>
      <xdr:rowOff>141816</xdr:rowOff>
    </xdr:to>
    <xdr:pic>
      <xdr:nvPicPr>
        <xdr:cNvPr id="79" name="Imatge 78" descr="Comparativa.PNG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021421" y="13324417"/>
          <a:ext cx="166253" cy="152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269081</xdr:colOff>
      <xdr:row>8</xdr:row>
      <xdr:rowOff>52388</xdr:rowOff>
    </xdr:from>
    <xdr:to>
      <xdr:col>9</xdr:col>
      <xdr:colOff>204112</xdr:colOff>
      <xdr:row>25</xdr:row>
      <xdr:rowOff>175763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345281</xdr:colOff>
      <xdr:row>14</xdr:row>
      <xdr:rowOff>178594</xdr:rowOff>
    </xdr:from>
    <xdr:to>
      <xdr:col>8</xdr:col>
      <xdr:colOff>469106</xdr:colOff>
      <xdr:row>21</xdr:row>
      <xdr:rowOff>35719</xdr:rowOff>
    </xdr:to>
    <xdr:sp macro="" textlink="">
      <xdr:nvSpPr>
        <xdr:cNvPr id="3" name="Crida de fletxa a l'esquerra 2"/>
        <xdr:cNvSpPr/>
      </xdr:nvSpPr>
      <xdr:spPr>
        <a:xfrm>
          <a:off x="3393281" y="3540919"/>
          <a:ext cx="1952625" cy="1304925"/>
        </a:xfrm>
        <a:prstGeom prst="leftArrowCallou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El 85% dels</a:t>
          </a:r>
          <a:r>
            <a:rPr lang="es-ES" sz="1100" b="1" baseline="0">
              <a:solidFill>
                <a:sysClr val="windowText" lastClr="000000"/>
              </a:solidFill>
            </a:rPr>
            <a:t> titulats enquestats es troben en situació activa</a:t>
          </a:r>
        </a:p>
      </xdr:txBody>
    </xdr:sp>
    <xdr:clientData/>
  </xdr:twoCellAnchor>
  <xdr:twoCellAnchor>
    <xdr:from>
      <xdr:col>9</xdr:col>
      <xdr:colOff>219865</xdr:colOff>
      <xdr:row>25</xdr:row>
      <xdr:rowOff>170922</xdr:rowOff>
    </xdr:from>
    <xdr:to>
      <xdr:col>18</xdr:col>
      <xdr:colOff>154896</xdr:colOff>
      <xdr:row>42</xdr:row>
      <xdr:rowOff>175234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273844</xdr:colOff>
      <xdr:row>25</xdr:row>
      <xdr:rowOff>182165</xdr:rowOff>
    </xdr:from>
    <xdr:to>
      <xdr:col>9</xdr:col>
      <xdr:colOff>208875</xdr:colOff>
      <xdr:row>42</xdr:row>
      <xdr:rowOff>186477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219074</xdr:colOff>
      <xdr:row>42</xdr:row>
      <xdr:rowOff>189307</xdr:rowOff>
    </xdr:from>
    <xdr:to>
      <xdr:col>18</xdr:col>
      <xdr:colOff>154105</xdr:colOff>
      <xdr:row>61</xdr:row>
      <xdr:rowOff>50745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209549</xdr:colOff>
      <xdr:row>8</xdr:row>
      <xdr:rowOff>45244</xdr:rowOff>
    </xdr:from>
    <xdr:to>
      <xdr:col>18</xdr:col>
      <xdr:colOff>144580</xdr:colOff>
      <xdr:row>25</xdr:row>
      <xdr:rowOff>168619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278606</xdr:colOff>
      <xdr:row>43</xdr:row>
      <xdr:rowOff>2382</xdr:rowOff>
    </xdr:from>
    <xdr:to>
      <xdr:col>9</xdr:col>
      <xdr:colOff>213637</xdr:colOff>
      <xdr:row>61</xdr:row>
      <xdr:rowOff>54320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190500</xdr:colOff>
      <xdr:row>48</xdr:row>
      <xdr:rowOff>226219</xdr:rowOff>
    </xdr:from>
    <xdr:to>
      <xdr:col>17</xdr:col>
      <xdr:colOff>571499</xdr:colOff>
      <xdr:row>54</xdr:row>
      <xdr:rowOff>119062</xdr:rowOff>
    </xdr:to>
    <xdr:sp macro="" textlink="">
      <xdr:nvSpPr>
        <xdr:cNvPr id="9" name="Rectangle arrodonit 8"/>
        <xdr:cNvSpPr/>
      </xdr:nvSpPr>
      <xdr:spPr>
        <a:xfrm>
          <a:off x="9334500" y="10522744"/>
          <a:ext cx="1600199" cy="1150143"/>
        </a:xfrm>
        <a:prstGeom prst="roundRect">
          <a:avLst/>
        </a:prstGeom>
        <a:noFill/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a-ES" sz="1100" b="1">
              <a:solidFill>
                <a:sysClr val="windowText" lastClr="000000"/>
              </a:solidFill>
            </a:rPr>
            <a:t>El 76% dels </a:t>
          </a:r>
          <a:r>
            <a:rPr lang="ca-ES" sz="1100" b="1" baseline="0">
              <a:solidFill>
                <a:sysClr val="windowText" lastClr="000000"/>
              </a:solidFill>
            </a:rPr>
            <a:t> titulats d'Arquitectura repetierien  la mateixa universitat</a:t>
          </a:r>
          <a:endParaRPr lang="ca-E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0.64099</cdr:x>
      <cdr:y>0.33073</cdr:y>
    </cdr:from>
    <cdr:to>
      <cdr:x>0.97575</cdr:x>
      <cdr:y>0.72268</cdr:y>
    </cdr:to>
    <cdr:sp macro="" textlink="">
      <cdr:nvSpPr>
        <cdr:cNvPr id="5" name="QuadreDeText 1"/>
        <cdr:cNvSpPr txBox="1"/>
      </cdr:nvSpPr>
      <cdr:spPr>
        <a:xfrm xmlns:a="http://schemas.openxmlformats.org/drawingml/2006/main">
          <a:off x="3475083" y="1185903"/>
          <a:ext cx="1814878" cy="14054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>
          <a:solidFill>
            <a:schemeClr val="accent4"/>
          </a:solidFill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 extrusionH="76200" contourW="12700">
          <a:extrusionClr>
            <a:schemeClr val="bg1"/>
          </a:extrusionClr>
          <a:contourClr>
            <a:schemeClr val="bg1"/>
          </a:contourClr>
        </a:sp3d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s-ES" sz="1100" b="1" baseline="0">
              <a:solidFill>
                <a:sysClr val="windowText" lastClr="000000"/>
              </a:solidFill>
            </a:rPr>
            <a:t>En la titulació d'Arquitectura, el 82% dels enquestats ha respost que és necessària la seva titulació específica i desenvolupen funcions pròpies</a:t>
          </a:r>
          <a:endParaRPr lang="es-E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0.16559</cdr:x>
      <cdr:y>0.1098</cdr:y>
    </cdr:from>
    <cdr:to>
      <cdr:x>0.79984</cdr:x>
      <cdr:y>0.17499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897731" y="393711"/>
          <a:ext cx="3438525" cy="233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000"/>
            <a:t>Escala de valoració: 1- Gens</a:t>
          </a:r>
          <a:r>
            <a:rPr lang="ca-ES" sz="1000" baseline="0"/>
            <a:t> important, 7- Molt important</a:t>
          </a:r>
          <a:endParaRPr lang="ca-ES" sz="1000"/>
        </a:p>
      </cdr:txBody>
    </cdr:sp>
  </cdr:relSizeAnchor>
  <cdr:relSizeAnchor xmlns:cdr="http://schemas.openxmlformats.org/drawingml/2006/chartDrawing">
    <cdr:from>
      <cdr:x>0.70862</cdr:x>
      <cdr:y>0.29043</cdr:y>
    </cdr:from>
    <cdr:to>
      <cdr:x>0.93379</cdr:x>
      <cdr:y>0.72312</cdr:y>
    </cdr:to>
    <cdr:sp macro="" textlink="">
      <cdr:nvSpPr>
        <cdr:cNvPr id="3" name="Rectangle arrodonit 2"/>
        <cdr:cNvSpPr/>
      </cdr:nvSpPr>
      <cdr:spPr>
        <a:xfrm xmlns:a="http://schemas.openxmlformats.org/drawingml/2006/main">
          <a:off x="3841750" y="1041400"/>
          <a:ext cx="1220717" cy="1551486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Els titulats</a:t>
          </a:r>
          <a:r>
            <a:rPr lang="ca-ES" sz="1100" b="1" baseline="0"/>
            <a:t> en Arquitectura donen una nota de 4,71 de mitjana a la formació global rebuda</a:t>
          </a:r>
          <a:endParaRPr lang="ca-ES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0.03748</cdr:x>
      <cdr:y>0.32188</cdr:y>
    </cdr:from>
    <cdr:to>
      <cdr:x>0.33967</cdr:x>
      <cdr:y>0.60718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203200" y="1155700"/>
          <a:ext cx="1638306" cy="1024367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Un 57% dels enquestats</a:t>
          </a:r>
          <a:r>
            <a:rPr lang="ca-ES" sz="1100" b="1" baseline="0"/>
            <a:t> titulats Arquitectura  són autònoms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0.64146</cdr:x>
      <cdr:y>0.40901</cdr:y>
    </cdr:from>
    <cdr:to>
      <cdr:x>0.97168</cdr:x>
      <cdr:y>0.69026</cdr:y>
    </cdr:to>
    <cdr:sp macro="" textlink="">
      <cdr:nvSpPr>
        <cdr:cNvPr id="3" name="Clau doble 2"/>
        <cdr:cNvSpPr/>
      </cdr:nvSpPr>
      <cdr:spPr>
        <a:xfrm xmlns:a="http://schemas.openxmlformats.org/drawingml/2006/main">
          <a:off x="3463858" y="1472438"/>
          <a:ext cx="1783188" cy="1012500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3 de cada 100 titulats en Arquitectura 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cobren més de 30.000 €/anuals bruts</a:t>
          </a:r>
          <a:endParaRPr lang="es-ES" sz="11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327</xdr:row>
      <xdr:rowOff>161925</xdr:rowOff>
    </xdr:from>
    <xdr:to>
      <xdr:col>0</xdr:col>
      <xdr:colOff>321469</xdr:colOff>
      <xdr:row>329</xdr:row>
      <xdr:rowOff>57149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42875" y="72275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319</xdr:row>
      <xdr:rowOff>171450</xdr:rowOff>
    </xdr:from>
    <xdr:to>
      <xdr:col>0</xdr:col>
      <xdr:colOff>311944</xdr:colOff>
      <xdr:row>321</xdr:row>
      <xdr:rowOff>38099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33350" y="70723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309</xdr:row>
      <xdr:rowOff>161925</xdr:rowOff>
    </xdr:from>
    <xdr:to>
      <xdr:col>0</xdr:col>
      <xdr:colOff>340519</xdr:colOff>
      <xdr:row>311</xdr:row>
      <xdr:rowOff>28574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61925" y="68551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299</xdr:row>
      <xdr:rowOff>161925</xdr:rowOff>
    </xdr:from>
    <xdr:to>
      <xdr:col>0</xdr:col>
      <xdr:colOff>359569</xdr:colOff>
      <xdr:row>301</xdr:row>
      <xdr:rowOff>28574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80975" y="66341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290</xdr:row>
      <xdr:rowOff>0</xdr:rowOff>
    </xdr:from>
    <xdr:to>
      <xdr:col>0</xdr:col>
      <xdr:colOff>369094</xdr:colOff>
      <xdr:row>291</xdr:row>
      <xdr:rowOff>57149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90500" y="64389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279</xdr:row>
      <xdr:rowOff>161925</xdr:rowOff>
    </xdr:from>
    <xdr:to>
      <xdr:col>0</xdr:col>
      <xdr:colOff>350044</xdr:colOff>
      <xdr:row>281</xdr:row>
      <xdr:rowOff>28574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71450" y="62026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270</xdr:row>
      <xdr:rowOff>171450</xdr:rowOff>
    </xdr:from>
    <xdr:to>
      <xdr:col>0</xdr:col>
      <xdr:colOff>369094</xdr:colOff>
      <xdr:row>272</xdr:row>
      <xdr:rowOff>38099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90500" y="59778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260</xdr:row>
      <xdr:rowOff>152400</xdr:rowOff>
    </xdr:from>
    <xdr:to>
      <xdr:col>0</xdr:col>
      <xdr:colOff>359569</xdr:colOff>
      <xdr:row>262</xdr:row>
      <xdr:rowOff>19049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80975" y="57616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249</xdr:row>
      <xdr:rowOff>171450</xdr:rowOff>
    </xdr:from>
    <xdr:to>
      <xdr:col>0</xdr:col>
      <xdr:colOff>350044</xdr:colOff>
      <xdr:row>251</xdr:row>
      <xdr:rowOff>38099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171450" y="55464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239</xdr:row>
      <xdr:rowOff>161925</xdr:rowOff>
    </xdr:from>
    <xdr:to>
      <xdr:col>0</xdr:col>
      <xdr:colOff>359569</xdr:colOff>
      <xdr:row>241</xdr:row>
      <xdr:rowOff>28574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80975" y="53311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231</xdr:row>
      <xdr:rowOff>0</xdr:rowOff>
    </xdr:from>
    <xdr:to>
      <xdr:col>0</xdr:col>
      <xdr:colOff>350044</xdr:colOff>
      <xdr:row>232</xdr:row>
      <xdr:rowOff>57149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71450" y="51320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221</xdr:row>
      <xdr:rowOff>161925</xdr:rowOff>
    </xdr:from>
    <xdr:to>
      <xdr:col>0</xdr:col>
      <xdr:colOff>330994</xdr:colOff>
      <xdr:row>223</xdr:row>
      <xdr:rowOff>28574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152400" y="49310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212</xdr:row>
      <xdr:rowOff>180975</xdr:rowOff>
    </xdr:from>
    <xdr:to>
      <xdr:col>0</xdr:col>
      <xdr:colOff>302419</xdr:colOff>
      <xdr:row>214</xdr:row>
      <xdr:rowOff>47624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123825" y="47539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204</xdr:row>
      <xdr:rowOff>0</xdr:rowOff>
    </xdr:from>
    <xdr:to>
      <xdr:col>0</xdr:col>
      <xdr:colOff>321469</xdr:colOff>
      <xdr:row>205</xdr:row>
      <xdr:rowOff>57149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142875" y="45758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194</xdr:row>
      <xdr:rowOff>180975</xdr:rowOff>
    </xdr:from>
    <xdr:to>
      <xdr:col>0</xdr:col>
      <xdr:colOff>302419</xdr:colOff>
      <xdr:row>196</xdr:row>
      <xdr:rowOff>47624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123825" y="43957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185</xdr:row>
      <xdr:rowOff>171450</xdr:rowOff>
    </xdr:from>
    <xdr:to>
      <xdr:col>0</xdr:col>
      <xdr:colOff>340519</xdr:colOff>
      <xdr:row>187</xdr:row>
      <xdr:rowOff>38099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161925" y="42157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177</xdr:row>
      <xdr:rowOff>0</xdr:rowOff>
    </xdr:from>
    <xdr:to>
      <xdr:col>0</xdr:col>
      <xdr:colOff>321469</xdr:colOff>
      <xdr:row>178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42875" y="40128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167</xdr:row>
      <xdr:rowOff>171450</xdr:rowOff>
    </xdr:from>
    <xdr:to>
      <xdr:col>0</xdr:col>
      <xdr:colOff>350044</xdr:colOff>
      <xdr:row>169</xdr:row>
      <xdr:rowOff>38099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171450" y="38100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158</xdr:row>
      <xdr:rowOff>180975</xdr:rowOff>
    </xdr:from>
    <xdr:to>
      <xdr:col>0</xdr:col>
      <xdr:colOff>330994</xdr:colOff>
      <xdr:row>160</xdr:row>
      <xdr:rowOff>47624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152400" y="36156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149</xdr:row>
      <xdr:rowOff>0</xdr:rowOff>
    </xdr:from>
    <xdr:to>
      <xdr:col>0</xdr:col>
      <xdr:colOff>302419</xdr:colOff>
      <xdr:row>150</xdr:row>
      <xdr:rowOff>57149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123825" y="32956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142</xdr:row>
      <xdr:rowOff>152400</xdr:rowOff>
    </xdr:from>
    <xdr:to>
      <xdr:col>0</xdr:col>
      <xdr:colOff>340519</xdr:colOff>
      <xdr:row>144</xdr:row>
      <xdr:rowOff>47624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61925" y="31137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134</xdr:row>
      <xdr:rowOff>161925</xdr:rowOff>
    </xdr:from>
    <xdr:to>
      <xdr:col>0</xdr:col>
      <xdr:colOff>359569</xdr:colOff>
      <xdr:row>136</xdr:row>
      <xdr:rowOff>28574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80975" y="29584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124</xdr:row>
      <xdr:rowOff>180975</xdr:rowOff>
    </xdr:from>
    <xdr:to>
      <xdr:col>0</xdr:col>
      <xdr:colOff>388144</xdr:colOff>
      <xdr:row>126</xdr:row>
      <xdr:rowOff>47624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209550" y="27451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114</xdr:row>
      <xdr:rowOff>171450</xdr:rowOff>
    </xdr:from>
    <xdr:to>
      <xdr:col>0</xdr:col>
      <xdr:colOff>397669</xdr:colOff>
      <xdr:row>116</xdr:row>
      <xdr:rowOff>38099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219075" y="25298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104</xdr:row>
      <xdr:rowOff>171450</xdr:rowOff>
    </xdr:from>
    <xdr:to>
      <xdr:col>0</xdr:col>
      <xdr:colOff>330994</xdr:colOff>
      <xdr:row>106</xdr:row>
      <xdr:rowOff>38099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52400" y="23126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94</xdr:row>
      <xdr:rowOff>171450</xdr:rowOff>
    </xdr:from>
    <xdr:to>
      <xdr:col>0</xdr:col>
      <xdr:colOff>321469</xdr:colOff>
      <xdr:row>96</xdr:row>
      <xdr:rowOff>38099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42875" y="21145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84</xdr:row>
      <xdr:rowOff>152400</xdr:rowOff>
    </xdr:from>
    <xdr:to>
      <xdr:col>0</xdr:col>
      <xdr:colOff>311944</xdr:colOff>
      <xdr:row>86</xdr:row>
      <xdr:rowOff>19049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33350" y="19145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74</xdr:row>
      <xdr:rowOff>171450</xdr:rowOff>
    </xdr:from>
    <xdr:to>
      <xdr:col>0</xdr:col>
      <xdr:colOff>330994</xdr:colOff>
      <xdr:row>76</xdr:row>
      <xdr:rowOff>38099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52400" y="17221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64</xdr:row>
      <xdr:rowOff>161925</xdr:rowOff>
    </xdr:from>
    <xdr:to>
      <xdr:col>0</xdr:col>
      <xdr:colOff>311944</xdr:colOff>
      <xdr:row>66</xdr:row>
      <xdr:rowOff>57149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15144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57</xdr:row>
      <xdr:rowOff>0</xdr:rowOff>
    </xdr:from>
    <xdr:to>
      <xdr:col>0</xdr:col>
      <xdr:colOff>283369</xdr:colOff>
      <xdr:row>58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04775" y="13601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46</xdr:row>
      <xdr:rowOff>180975</xdr:rowOff>
    </xdr:from>
    <xdr:to>
      <xdr:col>0</xdr:col>
      <xdr:colOff>311944</xdr:colOff>
      <xdr:row>48</xdr:row>
      <xdr:rowOff>47624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133350" y="10925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36</xdr:row>
      <xdr:rowOff>180975</xdr:rowOff>
    </xdr:from>
    <xdr:to>
      <xdr:col>0</xdr:col>
      <xdr:colOff>292894</xdr:colOff>
      <xdr:row>38</xdr:row>
      <xdr:rowOff>47624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114300" y="8782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26</xdr:row>
      <xdr:rowOff>0</xdr:rowOff>
    </xdr:from>
    <xdr:to>
      <xdr:col>0</xdr:col>
      <xdr:colOff>292894</xdr:colOff>
      <xdr:row>27</xdr:row>
      <xdr:rowOff>57149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14300" y="6124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16</xdr:row>
      <xdr:rowOff>0</xdr:rowOff>
    </xdr:from>
    <xdr:to>
      <xdr:col>0</xdr:col>
      <xdr:colOff>292894</xdr:colOff>
      <xdr:row>17</xdr:row>
      <xdr:rowOff>57149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14300" y="3781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5</xdr:row>
      <xdr:rowOff>180975</xdr:rowOff>
    </xdr:from>
    <xdr:to>
      <xdr:col>0</xdr:col>
      <xdr:colOff>264319</xdr:colOff>
      <xdr:row>7</xdr:row>
      <xdr:rowOff>47624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85725" y="1781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14287</xdr:rowOff>
    </xdr:from>
    <xdr:to>
      <xdr:col>9</xdr:col>
      <xdr:colOff>532725</xdr:colOff>
      <xdr:row>27</xdr:row>
      <xdr:rowOff>185287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128587</xdr:rowOff>
    </xdr:from>
    <xdr:to>
      <xdr:col>9</xdr:col>
      <xdr:colOff>523200</xdr:colOff>
      <xdr:row>49</xdr:row>
      <xdr:rowOff>109087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52</xdr:row>
      <xdr:rowOff>185737</xdr:rowOff>
    </xdr:from>
    <xdr:to>
      <xdr:col>9</xdr:col>
      <xdr:colOff>542250</xdr:colOff>
      <xdr:row>71</xdr:row>
      <xdr:rowOff>51937</xdr:rowOff>
    </xdr:to>
    <xdr:graphicFrame macro="">
      <xdr:nvGraphicFramePr>
        <xdr:cNvPr id="7" name="Gràfic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78</xdr:row>
      <xdr:rowOff>4762</xdr:rowOff>
    </xdr:from>
    <xdr:to>
      <xdr:col>9</xdr:col>
      <xdr:colOff>561300</xdr:colOff>
      <xdr:row>96</xdr:row>
      <xdr:rowOff>175762</xdr:rowOff>
    </xdr:to>
    <xdr:graphicFrame macro="">
      <xdr:nvGraphicFramePr>
        <xdr:cNvPr id="8" name="Gràfic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99</xdr:row>
      <xdr:rowOff>147637</xdr:rowOff>
    </xdr:from>
    <xdr:to>
      <xdr:col>12</xdr:col>
      <xdr:colOff>522975</xdr:colOff>
      <xdr:row>118</xdr:row>
      <xdr:rowOff>128137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122</xdr:row>
      <xdr:rowOff>23812</xdr:rowOff>
    </xdr:from>
    <xdr:to>
      <xdr:col>12</xdr:col>
      <xdr:colOff>513450</xdr:colOff>
      <xdr:row>141</xdr:row>
      <xdr:rowOff>4312</xdr:rowOff>
    </xdr:to>
    <xdr:graphicFrame macro="">
      <xdr:nvGraphicFramePr>
        <xdr:cNvPr id="10" name="Gràfic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12</xdr:col>
      <xdr:colOff>494400</xdr:colOff>
      <xdr:row>164</xdr:row>
      <xdr:rowOff>171000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168</xdr:row>
      <xdr:rowOff>23812</xdr:rowOff>
    </xdr:from>
    <xdr:to>
      <xdr:col>15</xdr:col>
      <xdr:colOff>465600</xdr:colOff>
      <xdr:row>187</xdr:row>
      <xdr:rowOff>4312</xdr:rowOff>
    </xdr:to>
    <xdr:graphicFrame macro="">
      <xdr:nvGraphicFramePr>
        <xdr:cNvPr id="13" name="Gràfic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190</xdr:row>
      <xdr:rowOff>0</xdr:rowOff>
    </xdr:from>
    <xdr:to>
      <xdr:col>12</xdr:col>
      <xdr:colOff>494400</xdr:colOff>
      <xdr:row>208</xdr:row>
      <xdr:rowOff>171000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212</xdr:row>
      <xdr:rowOff>0</xdr:rowOff>
    </xdr:from>
    <xdr:to>
      <xdr:col>12</xdr:col>
      <xdr:colOff>494400</xdr:colOff>
      <xdr:row>230</xdr:row>
      <xdr:rowOff>171000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28575</xdr:colOff>
      <xdr:row>235</xdr:row>
      <xdr:rowOff>71437</xdr:rowOff>
    </xdr:from>
    <xdr:to>
      <xdr:col>9</xdr:col>
      <xdr:colOff>551775</xdr:colOff>
      <xdr:row>254</xdr:row>
      <xdr:rowOff>51937</xdr:rowOff>
    </xdr:to>
    <xdr:graphicFrame macro="">
      <xdr:nvGraphicFramePr>
        <xdr:cNvPr id="18" name="Gràfic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19050</xdr:colOff>
      <xdr:row>256</xdr:row>
      <xdr:rowOff>109537</xdr:rowOff>
    </xdr:from>
    <xdr:to>
      <xdr:col>9</xdr:col>
      <xdr:colOff>542250</xdr:colOff>
      <xdr:row>275</xdr:row>
      <xdr:rowOff>90037</xdr:rowOff>
    </xdr:to>
    <xdr:graphicFrame macro="">
      <xdr:nvGraphicFramePr>
        <xdr:cNvPr id="19" name="Gràfic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19050</xdr:colOff>
      <xdr:row>277</xdr:row>
      <xdr:rowOff>176212</xdr:rowOff>
    </xdr:from>
    <xdr:to>
      <xdr:col>12</xdr:col>
      <xdr:colOff>513450</xdr:colOff>
      <xdr:row>296</xdr:row>
      <xdr:rowOff>156712</xdr:rowOff>
    </xdr:to>
    <xdr:graphicFrame macro="">
      <xdr:nvGraphicFramePr>
        <xdr:cNvPr id="20" name="Gràfic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300</xdr:row>
      <xdr:rowOff>0</xdr:rowOff>
    </xdr:from>
    <xdr:to>
      <xdr:col>12</xdr:col>
      <xdr:colOff>494400</xdr:colOff>
      <xdr:row>318</xdr:row>
      <xdr:rowOff>171000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322</xdr:row>
      <xdr:rowOff>0</xdr:rowOff>
    </xdr:from>
    <xdr:to>
      <xdr:col>12</xdr:col>
      <xdr:colOff>494400</xdr:colOff>
      <xdr:row>340</xdr:row>
      <xdr:rowOff>171000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344</xdr:row>
      <xdr:rowOff>0</xdr:rowOff>
    </xdr:from>
    <xdr:to>
      <xdr:col>15</xdr:col>
      <xdr:colOff>465600</xdr:colOff>
      <xdr:row>368</xdr:row>
      <xdr:rowOff>108000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371</xdr:row>
      <xdr:rowOff>0</xdr:rowOff>
    </xdr:from>
    <xdr:to>
      <xdr:col>15</xdr:col>
      <xdr:colOff>465600</xdr:colOff>
      <xdr:row>389</xdr:row>
      <xdr:rowOff>171000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392</xdr:row>
      <xdr:rowOff>185737</xdr:rowOff>
    </xdr:from>
    <xdr:to>
      <xdr:col>12</xdr:col>
      <xdr:colOff>494400</xdr:colOff>
      <xdr:row>411</xdr:row>
      <xdr:rowOff>166237</xdr:rowOff>
    </xdr:to>
    <xdr:graphicFrame macro="">
      <xdr:nvGraphicFramePr>
        <xdr:cNvPr id="29" name="Gràfic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415</xdr:row>
      <xdr:rowOff>0</xdr:rowOff>
    </xdr:from>
    <xdr:to>
      <xdr:col>12</xdr:col>
      <xdr:colOff>494400</xdr:colOff>
      <xdr:row>433</xdr:row>
      <xdr:rowOff>171000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439</xdr:row>
      <xdr:rowOff>0</xdr:rowOff>
    </xdr:from>
    <xdr:to>
      <xdr:col>12</xdr:col>
      <xdr:colOff>494400</xdr:colOff>
      <xdr:row>457</xdr:row>
      <xdr:rowOff>171000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461</xdr:row>
      <xdr:rowOff>0</xdr:rowOff>
    </xdr:from>
    <xdr:to>
      <xdr:col>12</xdr:col>
      <xdr:colOff>494400</xdr:colOff>
      <xdr:row>479</xdr:row>
      <xdr:rowOff>171000</xdr:rowOff>
    </xdr:to>
    <xdr:graphicFrame macro="">
      <xdr:nvGraphicFramePr>
        <xdr:cNvPr id="35" name="Gràfic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19050</xdr:colOff>
      <xdr:row>482</xdr:row>
      <xdr:rowOff>171450</xdr:rowOff>
    </xdr:from>
    <xdr:to>
      <xdr:col>12</xdr:col>
      <xdr:colOff>513450</xdr:colOff>
      <xdr:row>501</xdr:row>
      <xdr:rowOff>151950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505</xdr:row>
      <xdr:rowOff>0</xdr:rowOff>
    </xdr:from>
    <xdr:to>
      <xdr:col>12</xdr:col>
      <xdr:colOff>494400</xdr:colOff>
      <xdr:row>523</xdr:row>
      <xdr:rowOff>171000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528</xdr:row>
      <xdr:rowOff>0</xdr:rowOff>
    </xdr:from>
    <xdr:to>
      <xdr:col>9</xdr:col>
      <xdr:colOff>523200</xdr:colOff>
      <xdr:row>546</xdr:row>
      <xdr:rowOff>171000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551</xdr:row>
      <xdr:rowOff>0</xdr:rowOff>
    </xdr:from>
    <xdr:to>
      <xdr:col>9</xdr:col>
      <xdr:colOff>523200</xdr:colOff>
      <xdr:row>569</xdr:row>
      <xdr:rowOff>171000</xdr:rowOff>
    </xdr:to>
    <xdr:graphicFrame macro="">
      <xdr:nvGraphicFramePr>
        <xdr:cNvPr id="43" name="Gràfic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573</xdr:row>
      <xdr:rowOff>0</xdr:rowOff>
    </xdr:from>
    <xdr:to>
      <xdr:col>12</xdr:col>
      <xdr:colOff>494400</xdr:colOff>
      <xdr:row>591</xdr:row>
      <xdr:rowOff>171000</xdr:rowOff>
    </xdr:to>
    <xdr:graphicFrame macro="">
      <xdr:nvGraphicFramePr>
        <xdr:cNvPr id="45" name="Gràfic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9525</xdr:colOff>
      <xdr:row>595</xdr:row>
      <xdr:rowOff>23812</xdr:rowOff>
    </xdr:from>
    <xdr:to>
      <xdr:col>12</xdr:col>
      <xdr:colOff>503925</xdr:colOff>
      <xdr:row>614</xdr:row>
      <xdr:rowOff>4312</xdr:rowOff>
    </xdr:to>
    <xdr:graphicFrame macro="">
      <xdr:nvGraphicFramePr>
        <xdr:cNvPr id="48" name="Gràfic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619</xdr:row>
      <xdr:rowOff>33337</xdr:rowOff>
    </xdr:from>
    <xdr:to>
      <xdr:col>12</xdr:col>
      <xdr:colOff>494400</xdr:colOff>
      <xdr:row>638</xdr:row>
      <xdr:rowOff>13837</xdr:rowOff>
    </xdr:to>
    <xdr:graphicFrame macro="">
      <xdr:nvGraphicFramePr>
        <xdr:cNvPr id="49" name="Gràfic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643</xdr:row>
      <xdr:rowOff>0</xdr:rowOff>
    </xdr:from>
    <xdr:to>
      <xdr:col>12</xdr:col>
      <xdr:colOff>494400</xdr:colOff>
      <xdr:row>661</xdr:row>
      <xdr:rowOff>171000</xdr:rowOff>
    </xdr:to>
    <xdr:graphicFrame macro="">
      <xdr:nvGraphicFramePr>
        <xdr:cNvPr id="51" name="Gràfic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665</xdr:row>
      <xdr:rowOff>0</xdr:rowOff>
    </xdr:from>
    <xdr:to>
      <xdr:col>12</xdr:col>
      <xdr:colOff>494400</xdr:colOff>
      <xdr:row>683</xdr:row>
      <xdr:rowOff>171000</xdr:rowOff>
    </xdr:to>
    <xdr:graphicFrame macro="">
      <xdr:nvGraphicFramePr>
        <xdr:cNvPr id="53" name="Gràfic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686</xdr:row>
      <xdr:rowOff>147637</xdr:rowOff>
    </xdr:from>
    <xdr:to>
      <xdr:col>15</xdr:col>
      <xdr:colOff>465600</xdr:colOff>
      <xdr:row>709</xdr:row>
      <xdr:rowOff>86137</xdr:rowOff>
    </xdr:to>
    <xdr:graphicFrame macro="">
      <xdr:nvGraphicFramePr>
        <xdr:cNvPr id="54" name="Gràfic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715</xdr:row>
      <xdr:rowOff>0</xdr:rowOff>
    </xdr:from>
    <xdr:to>
      <xdr:col>9</xdr:col>
      <xdr:colOff>523200</xdr:colOff>
      <xdr:row>733</xdr:row>
      <xdr:rowOff>37650</xdr:rowOff>
    </xdr:to>
    <xdr:graphicFrame macro="">
      <xdr:nvGraphicFramePr>
        <xdr:cNvPr id="56" name="Gràfic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735</xdr:row>
      <xdr:rowOff>0</xdr:rowOff>
    </xdr:from>
    <xdr:to>
      <xdr:col>12</xdr:col>
      <xdr:colOff>494400</xdr:colOff>
      <xdr:row>753</xdr:row>
      <xdr:rowOff>18600</xdr:rowOff>
    </xdr:to>
    <xdr:graphicFrame macro="">
      <xdr:nvGraphicFramePr>
        <xdr:cNvPr id="36" name="Gràfic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247650</xdr:colOff>
      <xdr:row>7</xdr:row>
      <xdr:rowOff>0</xdr:rowOff>
    </xdr:from>
    <xdr:to>
      <xdr:col>0</xdr:col>
      <xdr:colOff>426244</xdr:colOff>
      <xdr:row>8</xdr:row>
      <xdr:rowOff>19049</xdr:rowOff>
    </xdr:to>
    <xdr:sp macro="" textlink="">
      <xdr:nvSpPr>
        <xdr:cNvPr id="38" name="Fletxa corbada a l'esquerra 37">
          <a:hlinkClick xmlns:r="http://schemas.openxmlformats.org/officeDocument/2006/relationships" r:id="rId34"/>
        </xdr:cNvPr>
        <xdr:cNvSpPr/>
      </xdr:nvSpPr>
      <xdr:spPr>
        <a:xfrm>
          <a:off x="247650" y="2076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29</xdr:row>
      <xdr:rowOff>0</xdr:rowOff>
    </xdr:from>
    <xdr:to>
      <xdr:col>0</xdr:col>
      <xdr:colOff>397669</xdr:colOff>
      <xdr:row>30</xdr:row>
      <xdr:rowOff>19049</xdr:rowOff>
    </xdr:to>
    <xdr:sp macro="" textlink="">
      <xdr:nvSpPr>
        <xdr:cNvPr id="40" name="Fletxa corbada a l'esquerra 39">
          <a:hlinkClick xmlns:r="http://schemas.openxmlformats.org/officeDocument/2006/relationships" r:id="rId34"/>
        </xdr:cNvPr>
        <xdr:cNvSpPr/>
      </xdr:nvSpPr>
      <xdr:spPr>
        <a:xfrm>
          <a:off x="219075" y="6343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238125</xdr:colOff>
      <xdr:row>51</xdr:row>
      <xdr:rowOff>9525</xdr:rowOff>
    </xdr:from>
    <xdr:to>
      <xdr:col>0</xdr:col>
      <xdr:colOff>416719</xdr:colOff>
      <xdr:row>52</xdr:row>
      <xdr:rowOff>28574</xdr:rowOff>
    </xdr:to>
    <xdr:sp macro="" textlink="">
      <xdr:nvSpPr>
        <xdr:cNvPr id="42" name="Fletxa corbada a l'esquerra 41">
          <a:hlinkClick xmlns:r="http://schemas.openxmlformats.org/officeDocument/2006/relationships" r:id="rId34"/>
        </xdr:cNvPr>
        <xdr:cNvSpPr/>
      </xdr:nvSpPr>
      <xdr:spPr>
        <a:xfrm>
          <a:off x="238125" y="10620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76</xdr:row>
      <xdr:rowOff>9525</xdr:rowOff>
    </xdr:from>
    <xdr:to>
      <xdr:col>0</xdr:col>
      <xdr:colOff>426244</xdr:colOff>
      <xdr:row>77</xdr:row>
      <xdr:rowOff>28574</xdr:rowOff>
    </xdr:to>
    <xdr:sp macro="" textlink="">
      <xdr:nvSpPr>
        <xdr:cNvPr id="44" name="Fletxa corbada a l'esquerra 43">
          <a:hlinkClick xmlns:r="http://schemas.openxmlformats.org/officeDocument/2006/relationships" r:id="rId34"/>
        </xdr:cNvPr>
        <xdr:cNvSpPr/>
      </xdr:nvSpPr>
      <xdr:spPr>
        <a:xfrm>
          <a:off x="247650" y="15763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97</xdr:row>
      <xdr:rowOff>142875</xdr:rowOff>
    </xdr:from>
    <xdr:to>
      <xdr:col>0</xdr:col>
      <xdr:colOff>454819</xdr:colOff>
      <xdr:row>99</xdr:row>
      <xdr:rowOff>47624</xdr:rowOff>
    </xdr:to>
    <xdr:sp macro="" textlink="">
      <xdr:nvSpPr>
        <xdr:cNvPr id="46" name="Fletxa corbada a l'esquerra 45">
          <a:hlinkClick xmlns:r="http://schemas.openxmlformats.org/officeDocument/2006/relationships" r:id="rId34"/>
        </xdr:cNvPr>
        <xdr:cNvSpPr/>
      </xdr:nvSpPr>
      <xdr:spPr>
        <a:xfrm>
          <a:off x="276225" y="19973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295275</xdr:colOff>
      <xdr:row>119</xdr:row>
      <xdr:rowOff>142875</xdr:rowOff>
    </xdr:from>
    <xdr:to>
      <xdr:col>0</xdr:col>
      <xdr:colOff>473869</xdr:colOff>
      <xdr:row>121</xdr:row>
      <xdr:rowOff>47624</xdr:rowOff>
    </xdr:to>
    <xdr:sp macro="" textlink="">
      <xdr:nvSpPr>
        <xdr:cNvPr id="47" name="Fletxa corbada a l'esquerra 46">
          <a:hlinkClick xmlns:r="http://schemas.openxmlformats.org/officeDocument/2006/relationships" r:id="rId34"/>
        </xdr:cNvPr>
        <xdr:cNvSpPr/>
      </xdr:nvSpPr>
      <xdr:spPr>
        <a:xfrm>
          <a:off x="295275" y="24164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143</xdr:row>
      <xdr:rowOff>133350</xdr:rowOff>
    </xdr:from>
    <xdr:to>
      <xdr:col>0</xdr:col>
      <xdr:colOff>445294</xdr:colOff>
      <xdr:row>145</xdr:row>
      <xdr:rowOff>38099</xdr:rowOff>
    </xdr:to>
    <xdr:sp macro="" textlink="">
      <xdr:nvSpPr>
        <xdr:cNvPr id="50" name="Fletxa corbada a l'esquerra 49">
          <a:hlinkClick xmlns:r="http://schemas.openxmlformats.org/officeDocument/2006/relationships" r:id="rId34"/>
        </xdr:cNvPr>
        <xdr:cNvSpPr/>
      </xdr:nvSpPr>
      <xdr:spPr>
        <a:xfrm>
          <a:off x="266700" y="28803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165</xdr:row>
      <xdr:rowOff>142875</xdr:rowOff>
    </xdr:from>
    <xdr:to>
      <xdr:col>0</xdr:col>
      <xdr:colOff>454819</xdr:colOff>
      <xdr:row>167</xdr:row>
      <xdr:rowOff>47624</xdr:rowOff>
    </xdr:to>
    <xdr:sp macro="" textlink="">
      <xdr:nvSpPr>
        <xdr:cNvPr id="52" name="Fletxa corbada a l'esquerra 51">
          <a:hlinkClick xmlns:r="http://schemas.openxmlformats.org/officeDocument/2006/relationships" r:id="rId34"/>
        </xdr:cNvPr>
        <xdr:cNvSpPr/>
      </xdr:nvSpPr>
      <xdr:spPr>
        <a:xfrm>
          <a:off x="276225" y="33004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187</xdr:row>
      <xdr:rowOff>152400</xdr:rowOff>
    </xdr:from>
    <xdr:to>
      <xdr:col>0</xdr:col>
      <xdr:colOff>435769</xdr:colOff>
      <xdr:row>189</xdr:row>
      <xdr:rowOff>57149</xdr:rowOff>
    </xdr:to>
    <xdr:sp macro="" textlink="">
      <xdr:nvSpPr>
        <xdr:cNvPr id="55" name="Fletxa corbada a l'esquerra 54">
          <a:hlinkClick xmlns:r="http://schemas.openxmlformats.org/officeDocument/2006/relationships" r:id="rId34"/>
        </xdr:cNvPr>
        <xdr:cNvSpPr/>
      </xdr:nvSpPr>
      <xdr:spPr>
        <a:xfrm>
          <a:off x="257175" y="37204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209</xdr:row>
      <xdr:rowOff>133350</xdr:rowOff>
    </xdr:from>
    <xdr:to>
      <xdr:col>0</xdr:col>
      <xdr:colOff>454819</xdr:colOff>
      <xdr:row>211</xdr:row>
      <xdr:rowOff>38099</xdr:rowOff>
    </xdr:to>
    <xdr:sp macro="" textlink="">
      <xdr:nvSpPr>
        <xdr:cNvPr id="57" name="Fletxa corbada a l'esquerra 56">
          <a:hlinkClick xmlns:r="http://schemas.openxmlformats.org/officeDocument/2006/relationships" r:id="rId34"/>
        </xdr:cNvPr>
        <xdr:cNvSpPr/>
      </xdr:nvSpPr>
      <xdr:spPr>
        <a:xfrm>
          <a:off x="276225" y="41376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314325</xdr:colOff>
      <xdr:row>231</xdr:row>
      <xdr:rowOff>133350</xdr:rowOff>
    </xdr:from>
    <xdr:to>
      <xdr:col>0</xdr:col>
      <xdr:colOff>492919</xdr:colOff>
      <xdr:row>233</xdr:row>
      <xdr:rowOff>38099</xdr:rowOff>
    </xdr:to>
    <xdr:sp macro="" textlink="">
      <xdr:nvSpPr>
        <xdr:cNvPr id="58" name="Fletxa corbada a l'esquerra 57">
          <a:hlinkClick xmlns:r="http://schemas.openxmlformats.org/officeDocument/2006/relationships" r:id="rId34"/>
        </xdr:cNvPr>
        <xdr:cNvSpPr/>
      </xdr:nvSpPr>
      <xdr:spPr>
        <a:xfrm>
          <a:off x="314325" y="45567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254</xdr:row>
      <xdr:rowOff>142875</xdr:rowOff>
    </xdr:from>
    <xdr:to>
      <xdr:col>0</xdr:col>
      <xdr:colOff>483394</xdr:colOff>
      <xdr:row>256</xdr:row>
      <xdr:rowOff>47624</xdr:rowOff>
    </xdr:to>
    <xdr:sp macro="" textlink="">
      <xdr:nvSpPr>
        <xdr:cNvPr id="59" name="Fletxa corbada a l'esquerra 58">
          <a:hlinkClick xmlns:r="http://schemas.openxmlformats.org/officeDocument/2006/relationships" r:id="rId34"/>
        </xdr:cNvPr>
        <xdr:cNvSpPr/>
      </xdr:nvSpPr>
      <xdr:spPr>
        <a:xfrm>
          <a:off x="304800" y="49958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285750</xdr:colOff>
      <xdr:row>275</xdr:row>
      <xdr:rowOff>142875</xdr:rowOff>
    </xdr:from>
    <xdr:to>
      <xdr:col>0</xdr:col>
      <xdr:colOff>464344</xdr:colOff>
      <xdr:row>277</xdr:row>
      <xdr:rowOff>47624</xdr:rowOff>
    </xdr:to>
    <xdr:sp macro="" textlink="">
      <xdr:nvSpPr>
        <xdr:cNvPr id="60" name="Fletxa corbada a l'esquerra 59">
          <a:hlinkClick xmlns:r="http://schemas.openxmlformats.org/officeDocument/2006/relationships" r:id="rId34"/>
        </xdr:cNvPr>
        <xdr:cNvSpPr/>
      </xdr:nvSpPr>
      <xdr:spPr>
        <a:xfrm>
          <a:off x="285750" y="53959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314325</xdr:colOff>
      <xdr:row>297</xdr:row>
      <xdr:rowOff>133350</xdr:rowOff>
    </xdr:from>
    <xdr:to>
      <xdr:col>0</xdr:col>
      <xdr:colOff>492919</xdr:colOff>
      <xdr:row>299</xdr:row>
      <xdr:rowOff>38099</xdr:rowOff>
    </xdr:to>
    <xdr:sp macro="" textlink="">
      <xdr:nvSpPr>
        <xdr:cNvPr id="61" name="Fletxa corbada a l'esquerra 60">
          <a:hlinkClick xmlns:r="http://schemas.openxmlformats.org/officeDocument/2006/relationships" r:id="rId34"/>
        </xdr:cNvPr>
        <xdr:cNvSpPr/>
      </xdr:nvSpPr>
      <xdr:spPr>
        <a:xfrm>
          <a:off x="314325" y="58140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319</xdr:row>
      <xdr:rowOff>152400</xdr:rowOff>
    </xdr:from>
    <xdr:to>
      <xdr:col>0</xdr:col>
      <xdr:colOff>502444</xdr:colOff>
      <xdr:row>321</xdr:row>
      <xdr:rowOff>57149</xdr:rowOff>
    </xdr:to>
    <xdr:sp macro="" textlink="">
      <xdr:nvSpPr>
        <xdr:cNvPr id="62" name="Fletxa corbada a l'esquerra 61">
          <a:hlinkClick xmlns:r="http://schemas.openxmlformats.org/officeDocument/2006/relationships" r:id="rId34"/>
        </xdr:cNvPr>
        <xdr:cNvSpPr/>
      </xdr:nvSpPr>
      <xdr:spPr>
        <a:xfrm>
          <a:off x="323850" y="62350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341</xdr:row>
      <xdr:rowOff>152400</xdr:rowOff>
    </xdr:from>
    <xdr:to>
      <xdr:col>0</xdr:col>
      <xdr:colOff>521494</xdr:colOff>
      <xdr:row>343</xdr:row>
      <xdr:rowOff>57149</xdr:rowOff>
    </xdr:to>
    <xdr:sp macro="" textlink="">
      <xdr:nvSpPr>
        <xdr:cNvPr id="63" name="Fletxa corbada a l'esquerra 62">
          <a:hlinkClick xmlns:r="http://schemas.openxmlformats.org/officeDocument/2006/relationships" r:id="rId34"/>
        </xdr:cNvPr>
        <xdr:cNvSpPr/>
      </xdr:nvSpPr>
      <xdr:spPr>
        <a:xfrm>
          <a:off x="342900" y="66541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368</xdr:row>
      <xdr:rowOff>133350</xdr:rowOff>
    </xdr:from>
    <xdr:to>
      <xdr:col>0</xdr:col>
      <xdr:colOff>502444</xdr:colOff>
      <xdr:row>370</xdr:row>
      <xdr:rowOff>38099</xdr:rowOff>
    </xdr:to>
    <xdr:sp macro="" textlink="">
      <xdr:nvSpPr>
        <xdr:cNvPr id="64" name="Fletxa corbada a l'esquerra 63">
          <a:hlinkClick xmlns:r="http://schemas.openxmlformats.org/officeDocument/2006/relationships" r:id="rId34"/>
        </xdr:cNvPr>
        <xdr:cNvSpPr/>
      </xdr:nvSpPr>
      <xdr:spPr>
        <a:xfrm>
          <a:off x="323850" y="71666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314325</xdr:colOff>
      <xdr:row>390</xdr:row>
      <xdr:rowOff>114300</xdr:rowOff>
    </xdr:from>
    <xdr:to>
      <xdr:col>0</xdr:col>
      <xdr:colOff>492919</xdr:colOff>
      <xdr:row>392</xdr:row>
      <xdr:rowOff>19049</xdr:rowOff>
    </xdr:to>
    <xdr:sp macro="" textlink="">
      <xdr:nvSpPr>
        <xdr:cNvPr id="65" name="Fletxa corbada a l'esquerra 64">
          <a:hlinkClick xmlns:r="http://schemas.openxmlformats.org/officeDocument/2006/relationships" r:id="rId34"/>
        </xdr:cNvPr>
        <xdr:cNvSpPr/>
      </xdr:nvSpPr>
      <xdr:spPr>
        <a:xfrm>
          <a:off x="314325" y="75838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412</xdr:row>
      <xdr:rowOff>142875</xdr:rowOff>
    </xdr:from>
    <xdr:to>
      <xdr:col>0</xdr:col>
      <xdr:colOff>521494</xdr:colOff>
      <xdr:row>414</xdr:row>
      <xdr:rowOff>47624</xdr:rowOff>
    </xdr:to>
    <xdr:sp macro="" textlink="">
      <xdr:nvSpPr>
        <xdr:cNvPr id="66" name="Fletxa corbada a l'esquerra 65">
          <a:hlinkClick xmlns:r="http://schemas.openxmlformats.org/officeDocument/2006/relationships" r:id="rId34"/>
        </xdr:cNvPr>
        <xdr:cNvSpPr/>
      </xdr:nvSpPr>
      <xdr:spPr>
        <a:xfrm>
          <a:off x="342900" y="80057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436</xdr:row>
      <xdr:rowOff>123825</xdr:rowOff>
    </xdr:from>
    <xdr:to>
      <xdr:col>0</xdr:col>
      <xdr:colOff>531019</xdr:colOff>
      <xdr:row>438</xdr:row>
      <xdr:rowOff>28574</xdr:rowOff>
    </xdr:to>
    <xdr:sp macro="" textlink="">
      <xdr:nvSpPr>
        <xdr:cNvPr id="67" name="Fletxa corbada a l'esquerra 66">
          <a:hlinkClick xmlns:r="http://schemas.openxmlformats.org/officeDocument/2006/relationships" r:id="rId34"/>
        </xdr:cNvPr>
        <xdr:cNvSpPr/>
      </xdr:nvSpPr>
      <xdr:spPr>
        <a:xfrm>
          <a:off x="352425" y="84610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458</xdr:row>
      <xdr:rowOff>142875</xdr:rowOff>
    </xdr:from>
    <xdr:to>
      <xdr:col>0</xdr:col>
      <xdr:colOff>511969</xdr:colOff>
      <xdr:row>460</xdr:row>
      <xdr:rowOff>47624</xdr:rowOff>
    </xdr:to>
    <xdr:sp macro="" textlink="">
      <xdr:nvSpPr>
        <xdr:cNvPr id="68" name="Fletxa corbada a l'esquerra 67">
          <a:hlinkClick xmlns:r="http://schemas.openxmlformats.org/officeDocument/2006/relationships" r:id="rId34"/>
        </xdr:cNvPr>
        <xdr:cNvSpPr/>
      </xdr:nvSpPr>
      <xdr:spPr>
        <a:xfrm>
          <a:off x="333375" y="88820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480</xdr:row>
      <xdr:rowOff>123825</xdr:rowOff>
    </xdr:from>
    <xdr:to>
      <xdr:col>0</xdr:col>
      <xdr:colOff>521494</xdr:colOff>
      <xdr:row>482</xdr:row>
      <xdr:rowOff>28574</xdr:rowOff>
    </xdr:to>
    <xdr:sp macro="" textlink="">
      <xdr:nvSpPr>
        <xdr:cNvPr id="69" name="Fletxa corbada a l'esquerra 68">
          <a:hlinkClick xmlns:r="http://schemas.openxmlformats.org/officeDocument/2006/relationships" r:id="rId34"/>
        </xdr:cNvPr>
        <xdr:cNvSpPr/>
      </xdr:nvSpPr>
      <xdr:spPr>
        <a:xfrm>
          <a:off x="342900" y="92992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502</xdr:row>
      <xdr:rowOff>152400</xdr:rowOff>
    </xdr:from>
    <xdr:to>
      <xdr:col>0</xdr:col>
      <xdr:colOff>540544</xdr:colOff>
      <xdr:row>504</xdr:row>
      <xdr:rowOff>57149</xdr:rowOff>
    </xdr:to>
    <xdr:sp macro="" textlink="">
      <xdr:nvSpPr>
        <xdr:cNvPr id="70" name="Fletxa corbada a l'esquerra 69">
          <a:hlinkClick xmlns:r="http://schemas.openxmlformats.org/officeDocument/2006/relationships" r:id="rId34"/>
        </xdr:cNvPr>
        <xdr:cNvSpPr/>
      </xdr:nvSpPr>
      <xdr:spPr>
        <a:xfrm>
          <a:off x="361950" y="97212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525</xdr:row>
      <xdr:rowOff>95250</xdr:rowOff>
    </xdr:from>
    <xdr:to>
      <xdr:col>0</xdr:col>
      <xdr:colOff>511969</xdr:colOff>
      <xdr:row>525</xdr:row>
      <xdr:rowOff>380999</xdr:rowOff>
    </xdr:to>
    <xdr:sp macro="" textlink="">
      <xdr:nvSpPr>
        <xdr:cNvPr id="71" name="Fletxa corbada a l'esquerra 70">
          <a:hlinkClick xmlns:r="http://schemas.openxmlformats.org/officeDocument/2006/relationships" r:id="rId34"/>
        </xdr:cNvPr>
        <xdr:cNvSpPr/>
      </xdr:nvSpPr>
      <xdr:spPr>
        <a:xfrm>
          <a:off x="333375" y="101536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549</xdr:row>
      <xdr:rowOff>47625</xdr:rowOff>
    </xdr:from>
    <xdr:to>
      <xdr:col>0</xdr:col>
      <xdr:colOff>531019</xdr:colOff>
      <xdr:row>550</xdr:row>
      <xdr:rowOff>28574</xdr:rowOff>
    </xdr:to>
    <xdr:sp macro="" textlink="">
      <xdr:nvSpPr>
        <xdr:cNvPr id="72" name="Fletxa corbada a l'esquerra 71">
          <a:hlinkClick xmlns:r="http://schemas.openxmlformats.org/officeDocument/2006/relationships" r:id="rId34"/>
        </xdr:cNvPr>
        <xdr:cNvSpPr/>
      </xdr:nvSpPr>
      <xdr:spPr>
        <a:xfrm>
          <a:off x="352425" y="106337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570</xdr:row>
      <xdr:rowOff>133350</xdr:rowOff>
    </xdr:from>
    <xdr:to>
      <xdr:col>0</xdr:col>
      <xdr:colOff>531019</xdr:colOff>
      <xdr:row>572</xdr:row>
      <xdr:rowOff>38099</xdr:rowOff>
    </xdr:to>
    <xdr:sp macro="" textlink="">
      <xdr:nvSpPr>
        <xdr:cNvPr id="73" name="Fletxa corbada a l'esquerra 72">
          <a:hlinkClick xmlns:r="http://schemas.openxmlformats.org/officeDocument/2006/relationships" r:id="rId34"/>
        </xdr:cNvPr>
        <xdr:cNvSpPr/>
      </xdr:nvSpPr>
      <xdr:spPr>
        <a:xfrm>
          <a:off x="352425" y="110537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314325</xdr:colOff>
      <xdr:row>592</xdr:row>
      <xdr:rowOff>142875</xdr:rowOff>
    </xdr:from>
    <xdr:to>
      <xdr:col>0</xdr:col>
      <xdr:colOff>492919</xdr:colOff>
      <xdr:row>594</xdr:row>
      <xdr:rowOff>47624</xdr:rowOff>
    </xdr:to>
    <xdr:sp macro="" textlink="">
      <xdr:nvSpPr>
        <xdr:cNvPr id="74" name="Fletxa corbada a l'esquerra 73">
          <a:hlinkClick xmlns:r="http://schemas.openxmlformats.org/officeDocument/2006/relationships" r:id="rId34"/>
        </xdr:cNvPr>
        <xdr:cNvSpPr/>
      </xdr:nvSpPr>
      <xdr:spPr>
        <a:xfrm>
          <a:off x="314325" y="114738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616</xdr:row>
      <xdr:rowOff>142875</xdr:rowOff>
    </xdr:from>
    <xdr:to>
      <xdr:col>0</xdr:col>
      <xdr:colOff>540544</xdr:colOff>
      <xdr:row>618</xdr:row>
      <xdr:rowOff>47624</xdr:rowOff>
    </xdr:to>
    <xdr:sp macro="" textlink="">
      <xdr:nvSpPr>
        <xdr:cNvPr id="75" name="Fletxa corbada a l'esquerra 74">
          <a:hlinkClick xmlns:r="http://schemas.openxmlformats.org/officeDocument/2006/relationships" r:id="rId34"/>
        </xdr:cNvPr>
        <xdr:cNvSpPr/>
      </xdr:nvSpPr>
      <xdr:spPr>
        <a:xfrm>
          <a:off x="361950" y="119433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640</xdr:row>
      <xdr:rowOff>47625</xdr:rowOff>
    </xdr:from>
    <xdr:to>
      <xdr:col>0</xdr:col>
      <xdr:colOff>540544</xdr:colOff>
      <xdr:row>642</xdr:row>
      <xdr:rowOff>19049</xdr:rowOff>
    </xdr:to>
    <xdr:sp macro="" textlink="">
      <xdr:nvSpPr>
        <xdr:cNvPr id="76" name="Fletxa corbada a l'esquerra 75">
          <a:hlinkClick xmlns:r="http://schemas.openxmlformats.org/officeDocument/2006/relationships" r:id="rId34"/>
        </xdr:cNvPr>
        <xdr:cNvSpPr/>
      </xdr:nvSpPr>
      <xdr:spPr>
        <a:xfrm>
          <a:off x="361950" y="124063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662</xdr:row>
      <xdr:rowOff>123825</xdr:rowOff>
    </xdr:from>
    <xdr:to>
      <xdr:col>0</xdr:col>
      <xdr:colOff>550069</xdr:colOff>
      <xdr:row>664</xdr:row>
      <xdr:rowOff>28574</xdr:rowOff>
    </xdr:to>
    <xdr:sp macro="" textlink="">
      <xdr:nvSpPr>
        <xdr:cNvPr id="77" name="Fletxa corbada a l'esquerra 76">
          <a:hlinkClick xmlns:r="http://schemas.openxmlformats.org/officeDocument/2006/relationships" r:id="rId34"/>
        </xdr:cNvPr>
        <xdr:cNvSpPr/>
      </xdr:nvSpPr>
      <xdr:spPr>
        <a:xfrm>
          <a:off x="371475" y="128263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684</xdr:row>
      <xdr:rowOff>133350</xdr:rowOff>
    </xdr:from>
    <xdr:to>
      <xdr:col>0</xdr:col>
      <xdr:colOff>559594</xdr:colOff>
      <xdr:row>686</xdr:row>
      <xdr:rowOff>38099</xdr:rowOff>
    </xdr:to>
    <xdr:sp macro="" textlink="">
      <xdr:nvSpPr>
        <xdr:cNvPr id="78" name="Fletxa corbada a l'esquerra 77">
          <a:hlinkClick xmlns:r="http://schemas.openxmlformats.org/officeDocument/2006/relationships" r:id="rId34"/>
        </xdr:cNvPr>
        <xdr:cNvSpPr/>
      </xdr:nvSpPr>
      <xdr:spPr>
        <a:xfrm>
          <a:off x="381000" y="132464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713</xdr:row>
      <xdr:rowOff>0</xdr:rowOff>
    </xdr:from>
    <xdr:to>
      <xdr:col>0</xdr:col>
      <xdr:colOff>550069</xdr:colOff>
      <xdr:row>714</xdr:row>
      <xdr:rowOff>19049</xdr:rowOff>
    </xdr:to>
    <xdr:sp macro="" textlink="">
      <xdr:nvSpPr>
        <xdr:cNvPr id="79" name="Fletxa corbada a l'esquerra 78">
          <a:hlinkClick xmlns:r="http://schemas.openxmlformats.org/officeDocument/2006/relationships" r:id="rId34"/>
        </xdr:cNvPr>
        <xdr:cNvSpPr/>
      </xdr:nvSpPr>
      <xdr:spPr>
        <a:xfrm>
          <a:off x="371475" y="137845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733</xdr:row>
      <xdr:rowOff>180975</xdr:rowOff>
    </xdr:from>
    <xdr:to>
      <xdr:col>0</xdr:col>
      <xdr:colOff>550069</xdr:colOff>
      <xdr:row>735</xdr:row>
      <xdr:rowOff>9524</xdr:rowOff>
    </xdr:to>
    <xdr:sp macro="" textlink="">
      <xdr:nvSpPr>
        <xdr:cNvPr id="80" name="Fletxa corbada a l'esquerra 79">
          <a:hlinkClick xmlns:r="http://schemas.openxmlformats.org/officeDocument/2006/relationships" r:id="rId34"/>
        </xdr:cNvPr>
        <xdr:cNvSpPr/>
      </xdr:nvSpPr>
      <xdr:spPr>
        <a:xfrm>
          <a:off x="371475" y="142027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</xdr:row>
      <xdr:rowOff>0</xdr:rowOff>
    </xdr:from>
    <xdr:to>
      <xdr:col>2</xdr:col>
      <xdr:colOff>11907</xdr:colOff>
      <xdr:row>13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43852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14</xdr:row>
      <xdr:rowOff>71437</xdr:rowOff>
    </xdr:from>
    <xdr:to>
      <xdr:col>18</xdr:col>
      <xdr:colOff>476251</xdr:colOff>
      <xdr:row>41</xdr:row>
      <xdr:rowOff>119062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53</xdr:row>
      <xdr:rowOff>178594</xdr:rowOff>
    </xdr:from>
    <xdr:to>
      <xdr:col>2</xdr:col>
      <xdr:colOff>1</xdr:colOff>
      <xdr:row>55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196101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56</xdr:row>
      <xdr:rowOff>47626</xdr:rowOff>
    </xdr:from>
    <xdr:to>
      <xdr:col>17</xdr:col>
      <xdr:colOff>523875</xdr:colOff>
      <xdr:row>84</xdr:row>
      <xdr:rowOff>130969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93</xdr:row>
      <xdr:rowOff>0</xdr:rowOff>
    </xdr:from>
    <xdr:to>
      <xdr:col>2</xdr:col>
      <xdr:colOff>23813</xdr:colOff>
      <xdr:row>94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5262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202407</xdr:colOff>
      <xdr:row>96</xdr:row>
      <xdr:rowOff>23813</xdr:rowOff>
    </xdr:from>
    <xdr:to>
      <xdr:col>17</xdr:col>
      <xdr:colOff>415388</xdr:colOff>
      <xdr:row>124</xdr:row>
      <xdr:rowOff>107813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107156</xdr:colOff>
      <xdr:row>126</xdr:row>
      <xdr:rowOff>178593</xdr:rowOff>
    </xdr:from>
    <xdr:to>
      <xdr:col>2</xdr:col>
      <xdr:colOff>23813</xdr:colOff>
      <xdr:row>128</xdr:row>
      <xdr:rowOff>11906</xdr:rowOff>
    </xdr:to>
    <xdr:sp macro="" textlink="">
      <xdr:nvSpPr>
        <xdr:cNvPr id="8" name="Fletxa corbada a l'esquerra 7">
          <a:hlinkClick xmlns:r="http://schemas.openxmlformats.org/officeDocument/2006/relationships" r:id="rId3"/>
        </xdr:cNvPr>
        <xdr:cNvSpPr/>
      </xdr:nvSpPr>
      <xdr:spPr>
        <a:xfrm>
          <a:off x="716756" y="2606754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95250</xdr:colOff>
      <xdr:row>162</xdr:row>
      <xdr:rowOff>0</xdr:rowOff>
    </xdr:from>
    <xdr:to>
      <xdr:col>2</xdr:col>
      <xdr:colOff>11907</xdr:colOff>
      <xdr:row>163</xdr:row>
      <xdr:rowOff>23812</xdr:rowOff>
    </xdr:to>
    <xdr:sp macro="" textlink="">
      <xdr:nvSpPr>
        <xdr:cNvPr id="9" name="Fletxa corbada a l'esquerra 8">
          <a:hlinkClick xmlns:r="http://schemas.openxmlformats.org/officeDocument/2006/relationships" r:id="rId3"/>
        </xdr:cNvPr>
        <xdr:cNvSpPr/>
      </xdr:nvSpPr>
      <xdr:spPr>
        <a:xfrm>
          <a:off x="704850" y="328231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164</xdr:row>
      <xdr:rowOff>178592</xdr:rowOff>
    </xdr:from>
    <xdr:to>
      <xdr:col>19</xdr:col>
      <xdr:colOff>142874</xdr:colOff>
      <xdr:row>192</xdr:row>
      <xdr:rowOff>11906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107157</xdr:colOff>
      <xdr:row>196</xdr:row>
      <xdr:rowOff>0</xdr:rowOff>
    </xdr:from>
    <xdr:to>
      <xdr:col>2</xdr:col>
      <xdr:colOff>23814</xdr:colOff>
      <xdr:row>197</xdr:row>
      <xdr:rowOff>23813</xdr:rowOff>
    </xdr:to>
    <xdr:sp macro="" textlink="">
      <xdr:nvSpPr>
        <xdr:cNvPr id="11" name="Fletxa corbada a l'esquerra 10">
          <a:hlinkClick xmlns:r="http://schemas.openxmlformats.org/officeDocument/2006/relationships" r:id="rId3"/>
        </xdr:cNvPr>
        <xdr:cNvSpPr/>
      </xdr:nvSpPr>
      <xdr:spPr>
        <a:xfrm>
          <a:off x="716757" y="393763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</xdr:colOff>
      <xdr:row>200</xdr:row>
      <xdr:rowOff>23811</xdr:rowOff>
    </xdr:from>
    <xdr:to>
      <xdr:col>18</xdr:col>
      <xdr:colOff>400501</xdr:colOff>
      <xdr:row>229</xdr:row>
      <xdr:rowOff>187311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107157</xdr:colOff>
      <xdr:row>238</xdr:row>
      <xdr:rowOff>0</xdr:rowOff>
    </xdr:from>
    <xdr:to>
      <xdr:col>2</xdr:col>
      <xdr:colOff>23814</xdr:colOff>
      <xdr:row>239</xdr:row>
      <xdr:rowOff>23813</xdr:rowOff>
    </xdr:to>
    <xdr:sp macro="" textlink="">
      <xdr:nvSpPr>
        <xdr:cNvPr id="13" name="Fletxa corbada a l'esquerra 12">
          <a:hlinkClick xmlns:r="http://schemas.openxmlformats.org/officeDocument/2006/relationships" r:id="rId8"/>
        </xdr:cNvPr>
        <xdr:cNvSpPr/>
      </xdr:nvSpPr>
      <xdr:spPr>
        <a:xfrm>
          <a:off x="716757" y="4781550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240</xdr:row>
      <xdr:rowOff>59531</xdr:rowOff>
    </xdr:from>
    <xdr:to>
      <xdr:col>14</xdr:col>
      <xdr:colOff>535782</xdr:colOff>
      <xdr:row>269</xdr:row>
      <xdr:rowOff>-1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107156</xdr:colOff>
      <xdr:row>277</xdr:row>
      <xdr:rowOff>0</xdr:rowOff>
    </xdr:from>
    <xdr:to>
      <xdr:col>2</xdr:col>
      <xdr:colOff>23813</xdr:colOff>
      <xdr:row>278</xdr:row>
      <xdr:rowOff>23814</xdr:rowOff>
    </xdr:to>
    <xdr:sp macro="" textlink="">
      <xdr:nvSpPr>
        <xdr:cNvPr id="15" name="Fletxa corbada a l'esquerra 14">
          <a:hlinkClick xmlns:r="http://schemas.openxmlformats.org/officeDocument/2006/relationships" r:id="rId10"/>
        </xdr:cNvPr>
        <xdr:cNvSpPr/>
      </xdr:nvSpPr>
      <xdr:spPr>
        <a:xfrm>
          <a:off x="716756" y="55635525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279</xdr:row>
      <xdr:rowOff>23812</xdr:rowOff>
    </xdr:from>
    <xdr:to>
      <xdr:col>19</xdr:col>
      <xdr:colOff>59531</xdr:colOff>
      <xdr:row>308</xdr:row>
      <xdr:rowOff>166687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202407</xdr:colOff>
      <xdr:row>129</xdr:row>
      <xdr:rowOff>35719</xdr:rowOff>
    </xdr:from>
    <xdr:to>
      <xdr:col>18</xdr:col>
      <xdr:colOff>119063</xdr:colOff>
      <xdr:row>159</xdr:row>
      <xdr:rowOff>95250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10/RESULTATS%20UPC/Centres%20Propis/Taules/290%20Enquestes%20a%20titul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xa Tècnica"/>
      <sheetName val="Resum"/>
      <sheetName val="Index"/>
      <sheetName val="Taules"/>
      <sheetName val="Gràfics"/>
      <sheetName val="Comparativa"/>
      <sheetName val="Full1"/>
      <sheetName val="Taules comparativa"/>
    </sheetNames>
    <sheetDataSet>
      <sheetData sheetId="0"/>
      <sheetData sheetId="1"/>
      <sheetData sheetId="2"/>
      <sheetData sheetId="3">
        <row r="83">
          <cell r="E83">
            <v>0.75</v>
          </cell>
          <cell r="F83">
            <v>6.25E-2</v>
          </cell>
          <cell r="G83">
            <v>0</v>
          </cell>
          <cell r="I83">
            <v>9.375E-2</v>
          </cell>
          <cell r="J83">
            <v>9.375E-2</v>
          </cell>
        </row>
      </sheetData>
      <sheetData sheetId="4">
        <row r="509">
          <cell r="D509">
            <v>3.19</v>
          </cell>
          <cell r="E509">
            <v>5.0599999999999996</v>
          </cell>
          <cell r="F509">
            <v>2.0299999999999998</v>
          </cell>
          <cell r="G509">
            <v>3.16</v>
          </cell>
          <cell r="H509">
            <v>4.1900000000000004</v>
          </cell>
          <cell r="I509">
            <v>4.75</v>
          </cell>
          <cell r="J509">
            <v>-1.8699999999999997</v>
          </cell>
          <cell r="K509">
            <v>-1.1300000000000003</v>
          </cell>
          <cell r="L509">
            <v>-0.55999999999999961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showGridLines="0" tabSelected="1" workbookViewId="0"/>
  </sheetViews>
  <sheetFormatPr defaultRowHeight="15"/>
  <sheetData>
    <row r="2" spans="1:16" ht="28.5">
      <c r="A2" s="18"/>
      <c r="B2" s="244" t="s">
        <v>235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18"/>
    </row>
    <row r="5" spans="1:16" ht="28.5">
      <c r="A5" s="18"/>
      <c r="B5" s="21"/>
      <c r="C5" s="22"/>
      <c r="D5" s="22"/>
      <c r="E5" s="20"/>
      <c r="F5" s="20"/>
      <c r="G5" s="20"/>
      <c r="H5" s="20"/>
      <c r="I5" s="20"/>
      <c r="J5" s="20"/>
      <c r="K5" s="20"/>
      <c r="L5" s="18"/>
      <c r="M5" s="18"/>
      <c r="N5" s="18"/>
      <c r="O5" s="18"/>
      <c r="P5" s="18"/>
    </row>
    <row r="7" spans="1:16" ht="33.75">
      <c r="B7" s="245" t="s">
        <v>236</v>
      </c>
      <c r="C7" s="245"/>
      <c r="D7" s="245"/>
      <c r="E7" s="245"/>
    </row>
    <row r="11" spans="1:16" ht="18.75">
      <c r="B11" s="246" t="s">
        <v>237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</row>
    <row r="12" spans="1:16" ht="18.75">
      <c r="A12" s="23"/>
      <c r="B12" s="24"/>
      <c r="C12" s="24"/>
      <c r="D12" s="24"/>
      <c r="E12" s="24"/>
      <c r="F12" s="24"/>
      <c r="G12" s="24"/>
      <c r="H12" s="24"/>
      <c r="I12" s="24"/>
      <c r="J12" s="23"/>
      <c r="K12" s="23"/>
      <c r="L12" s="23"/>
      <c r="M12" s="23"/>
      <c r="N12" s="23"/>
      <c r="O12" s="23"/>
      <c r="P12" s="23"/>
    </row>
    <row r="13" spans="1:16">
      <c r="B13" s="25" t="s">
        <v>238</v>
      </c>
      <c r="C13" s="26"/>
      <c r="D13" t="s">
        <v>239</v>
      </c>
    </row>
    <row r="14" spans="1:16">
      <c r="B14" s="25" t="s">
        <v>240</v>
      </c>
      <c r="C14" s="26"/>
      <c r="D14" t="s">
        <v>241</v>
      </c>
    </row>
    <row r="15" spans="1:16">
      <c r="B15" s="25"/>
      <c r="C15" s="26"/>
      <c r="D15" t="s">
        <v>242</v>
      </c>
    </row>
    <row r="16" spans="1:16">
      <c r="B16" s="25"/>
      <c r="C16" s="26"/>
      <c r="D16" t="s">
        <v>243</v>
      </c>
    </row>
    <row r="17" spans="1:16">
      <c r="B17" s="25"/>
      <c r="C17" s="26"/>
    </row>
    <row r="18" spans="1:16">
      <c r="B18" s="25" t="s">
        <v>244</v>
      </c>
      <c r="C18" s="26"/>
      <c r="D18" t="s">
        <v>245</v>
      </c>
    </row>
    <row r="19" spans="1:16">
      <c r="B19" s="25" t="s">
        <v>246</v>
      </c>
      <c r="C19" s="26"/>
      <c r="D19" t="s">
        <v>247</v>
      </c>
    </row>
    <row r="20" spans="1:16">
      <c r="B20" s="25"/>
      <c r="C20" s="26"/>
    </row>
    <row r="21" spans="1:16">
      <c r="B21" s="25" t="s">
        <v>248</v>
      </c>
      <c r="C21" s="26"/>
      <c r="D21" t="str">
        <f>B2</f>
        <v>ESCOLA TÈCNICA SUPERIOR D'ARQUITECTURA DEL VALLES</v>
      </c>
    </row>
    <row r="22" spans="1:16">
      <c r="B22" s="25" t="s">
        <v>249</v>
      </c>
      <c r="C22" s="26"/>
      <c r="D22" t="s">
        <v>250</v>
      </c>
    </row>
    <row r="23" spans="1:16">
      <c r="B23" s="27"/>
      <c r="C23" s="28"/>
    </row>
    <row r="24" spans="1:16">
      <c r="B24" s="27"/>
      <c r="C24" s="28"/>
    </row>
    <row r="25" spans="1:16">
      <c r="B25" s="27"/>
      <c r="C25" s="28"/>
    </row>
    <row r="26" spans="1:16">
      <c r="B26" s="27"/>
      <c r="C26" s="28"/>
    </row>
    <row r="27" spans="1:16" ht="16.5" thickBot="1">
      <c r="B27" s="29" t="s">
        <v>251</v>
      </c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6" ht="15.75">
      <c r="B28" s="32"/>
      <c r="C28" s="28"/>
    </row>
    <row r="29" spans="1:16">
      <c r="B29" s="27"/>
      <c r="C29" s="28"/>
    </row>
    <row r="30" spans="1:16">
      <c r="A30" s="23"/>
      <c r="B30" s="27"/>
      <c r="C30" s="28"/>
      <c r="D30" s="33" t="s">
        <v>238</v>
      </c>
      <c r="E30" s="33" t="s">
        <v>252</v>
      </c>
      <c r="F30" s="33" t="s">
        <v>253</v>
      </c>
      <c r="G30" s="34" t="s">
        <v>254</v>
      </c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15.75" thickBot="1">
      <c r="A31" s="35"/>
      <c r="B31" s="247" t="s">
        <v>250</v>
      </c>
      <c r="C31" s="248"/>
      <c r="D31" s="36">
        <v>111</v>
      </c>
      <c r="E31" s="37">
        <v>33</v>
      </c>
      <c r="F31" s="38">
        <f>E31/D31</f>
        <v>0.29729729729729731</v>
      </c>
      <c r="G31" s="38">
        <f>1.96*(SQRT(((0.5^2)/E31)*((D31-E31)/(D31-1))))</f>
        <v>0.14365477442422869</v>
      </c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5.75" thickBot="1">
      <c r="B32" s="249" t="s">
        <v>255</v>
      </c>
      <c r="C32" s="250"/>
      <c r="D32" s="39">
        <f>SUM(D31:D31)</f>
        <v>111</v>
      </c>
      <c r="E32" s="40">
        <f>SUM(E31:E31)</f>
        <v>33</v>
      </c>
      <c r="F32" s="41">
        <f t="shared" ref="F32" si="0">E32/D32</f>
        <v>0.29729729729729731</v>
      </c>
      <c r="G32" s="42">
        <f t="shared" ref="G32" si="1">1.96*(SQRT(((0.5^2)/E32)*((D32-E32)/(D32-1))))</f>
        <v>0.14365477442422869</v>
      </c>
    </row>
  </sheetData>
  <mergeCells count="5">
    <mergeCell ref="B2:P2"/>
    <mergeCell ref="B7:E7"/>
    <mergeCell ref="B11:M11"/>
    <mergeCell ref="B31:C31"/>
    <mergeCell ref="B32:C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9"/>
  <sheetViews>
    <sheetView showGridLines="0" zoomScale="90" zoomScaleNormal="90" workbookViewId="0">
      <selection activeCell="A2" sqref="A2:XFD2"/>
    </sheetView>
  </sheetViews>
  <sheetFormatPr defaultColWidth="9.140625" defaultRowHeight="15"/>
  <cols>
    <col min="1" max="1" width="4.7109375" style="125" customWidth="1"/>
    <col min="2" max="16384" width="9.140625" style="125"/>
  </cols>
  <sheetData>
    <row r="2" spans="2:16" s="120" customFormat="1" ht="47.25" customHeight="1">
      <c r="B2" s="251" t="s">
        <v>235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2:16" s="120" customFormat="1" ht="18.75" customHeight="1"/>
    <row r="4" spans="2:16" s="120" customFormat="1" ht="18.75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</row>
    <row r="5" spans="2:16" s="120" customFormat="1" ht="33.75" customHeight="1">
      <c r="B5" s="123"/>
      <c r="C5" s="124"/>
      <c r="D5" s="124"/>
      <c r="E5" s="122"/>
      <c r="F5" s="122"/>
      <c r="G5" s="122"/>
      <c r="H5" s="122"/>
      <c r="I5" s="122"/>
      <c r="J5" s="122"/>
      <c r="K5" s="122"/>
    </row>
    <row r="6" spans="2:16" ht="31.5">
      <c r="H6" s="126"/>
    </row>
    <row r="7" spans="2:16" ht="33.75">
      <c r="B7" s="252" t="s">
        <v>319</v>
      </c>
      <c r="C7" s="252"/>
    </row>
    <row r="8" spans="2:16" ht="18" customHeight="1">
      <c r="B8" s="127"/>
      <c r="C8" s="127"/>
    </row>
    <row r="9" spans="2:16" s="131" customFormat="1" ht="15.75" customHeight="1">
      <c r="B9" s="128" t="s">
        <v>418</v>
      </c>
      <c r="C9" s="129"/>
      <c r="D9" s="129"/>
      <c r="E9" s="129"/>
      <c r="F9" s="130"/>
      <c r="I9" s="131" t="s">
        <v>320</v>
      </c>
    </row>
    <row r="10" spans="2:16" ht="15.75" customHeight="1">
      <c r="B10" s="132" t="s">
        <v>419</v>
      </c>
      <c r="C10" s="133"/>
      <c r="D10" s="133"/>
      <c r="E10" s="133"/>
      <c r="F10" s="134"/>
    </row>
    <row r="11" spans="2:16" ht="15.75" customHeight="1">
      <c r="B11" s="222" t="s">
        <v>417</v>
      </c>
      <c r="C11" s="223"/>
      <c r="D11" s="223"/>
      <c r="E11" s="223"/>
      <c r="F11" s="224"/>
    </row>
    <row r="15" spans="2:16" ht="15.75" thickBot="1">
      <c r="B15" s="135" t="s">
        <v>257</v>
      </c>
      <c r="C15" s="135"/>
      <c r="D15" s="135"/>
      <c r="E15" s="135"/>
      <c r="F15" s="135"/>
      <c r="G15" s="135"/>
      <c r="H15" s="135"/>
      <c r="I15" s="135"/>
      <c r="J15" s="135"/>
    </row>
    <row r="16" spans="2:16">
      <c r="C16" s="143" t="s">
        <v>358</v>
      </c>
    </row>
    <row r="17" spans="2:10">
      <c r="C17" s="125" t="s">
        <v>321</v>
      </c>
    </row>
    <row r="18" spans="2:10">
      <c r="C18" s="125" t="s">
        <v>322</v>
      </c>
    </row>
    <row r="20" spans="2:10" ht="15.75" thickBot="1">
      <c r="B20" s="135" t="s">
        <v>258</v>
      </c>
      <c r="C20" s="135"/>
      <c r="D20" s="135"/>
      <c r="E20" s="135"/>
      <c r="F20" s="135"/>
      <c r="G20" s="135"/>
      <c r="H20" s="135"/>
      <c r="I20" s="135"/>
      <c r="J20" s="135"/>
    </row>
    <row r="21" spans="2:10">
      <c r="B21" s="136" t="s">
        <v>323</v>
      </c>
    </row>
    <row r="23" spans="2:10">
      <c r="B23" s="137" t="s">
        <v>324</v>
      </c>
      <c r="C23" s="138"/>
      <c r="D23" s="138"/>
      <c r="E23" s="138"/>
      <c r="F23" s="139"/>
    </row>
    <row r="24" spans="2:10">
      <c r="C24" s="125" t="s">
        <v>325</v>
      </c>
    </row>
    <row r="25" spans="2:10">
      <c r="C25" s="125" t="s">
        <v>326</v>
      </c>
    </row>
    <row r="27" spans="2:10">
      <c r="B27" s="140" t="s">
        <v>327</v>
      </c>
      <c r="C27" s="141"/>
      <c r="D27" s="141"/>
      <c r="E27" s="141"/>
    </row>
    <row r="28" spans="2:10">
      <c r="C28" s="125" t="s">
        <v>328</v>
      </c>
    </row>
    <row r="29" spans="2:10">
      <c r="C29" s="125" t="s">
        <v>329</v>
      </c>
    </row>
    <row r="30" spans="2:10">
      <c r="C30" s="125" t="s">
        <v>330</v>
      </c>
    </row>
    <row r="31" spans="2:10">
      <c r="C31" s="125" t="s">
        <v>331</v>
      </c>
    </row>
    <row r="32" spans="2:10">
      <c r="C32" s="125" t="s">
        <v>332</v>
      </c>
    </row>
    <row r="33" spans="2:6">
      <c r="C33" s="125" t="s">
        <v>333</v>
      </c>
    </row>
    <row r="34" spans="2:6">
      <c r="C34" s="125" t="s">
        <v>334</v>
      </c>
    </row>
    <row r="35" spans="2:6">
      <c r="C35" s="125" t="s">
        <v>335</v>
      </c>
    </row>
    <row r="36" spans="2:6">
      <c r="C36" s="125" t="s">
        <v>336</v>
      </c>
    </row>
    <row r="37" spans="2:6">
      <c r="C37" s="125" t="s">
        <v>337</v>
      </c>
    </row>
    <row r="39" spans="2:6">
      <c r="B39" s="140" t="s">
        <v>338</v>
      </c>
      <c r="C39" s="141"/>
      <c r="D39" s="141"/>
      <c r="E39" s="141"/>
    </row>
    <row r="40" spans="2:6">
      <c r="B40" s="141"/>
      <c r="C40" s="141"/>
      <c r="D40" s="141"/>
      <c r="E40" s="141"/>
    </row>
    <row r="41" spans="2:6">
      <c r="B41" s="140" t="s">
        <v>339</v>
      </c>
      <c r="C41" s="141"/>
      <c r="D41" s="141"/>
      <c r="E41" s="141"/>
      <c r="F41" s="141"/>
    </row>
    <row r="42" spans="2:6">
      <c r="B42" s="140"/>
      <c r="C42" s="141"/>
      <c r="D42" s="141"/>
      <c r="E42" s="141"/>
      <c r="F42" s="141"/>
    </row>
    <row r="43" spans="2:6">
      <c r="B43" s="140" t="s">
        <v>340</v>
      </c>
      <c r="C43" s="141"/>
      <c r="D43" s="141"/>
      <c r="E43" s="141"/>
      <c r="F43" s="141"/>
    </row>
    <row r="44" spans="2:6">
      <c r="C44" s="125" t="s">
        <v>341</v>
      </c>
    </row>
    <row r="45" spans="2:6">
      <c r="C45" s="125" t="s">
        <v>342</v>
      </c>
    </row>
    <row r="46" spans="2:6">
      <c r="C46" s="125" t="s">
        <v>343</v>
      </c>
    </row>
    <row r="47" spans="2:6">
      <c r="C47" s="125" t="s">
        <v>344</v>
      </c>
    </row>
    <row r="49" spans="2:10" ht="15.75" thickBot="1">
      <c r="B49" s="135" t="s">
        <v>345</v>
      </c>
      <c r="C49" s="135"/>
      <c r="D49" s="135"/>
      <c r="E49" s="135"/>
      <c r="F49" s="135"/>
      <c r="G49" s="135"/>
      <c r="H49" s="135"/>
      <c r="I49" s="135"/>
      <c r="J49" s="135"/>
    </row>
    <row r="50" spans="2:10">
      <c r="B50" s="136" t="s">
        <v>346</v>
      </c>
    </row>
    <row r="52" spans="2:10">
      <c r="B52" s="140" t="s">
        <v>347</v>
      </c>
      <c r="C52" s="141"/>
      <c r="D52" s="141"/>
    </row>
    <row r="53" spans="2:10">
      <c r="B53" s="140"/>
      <c r="C53" s="125" t="s">
        <v>348</v>
      </c>
      <c r="D53" s="141"/>
    </row>
    <row r="54" spans="2:10">
      <c r="B54" s="140"/>
      <c r="C54" s="125" t="s">
        <v>349</v>
      </c>
      <c r="D54" s="141"/>
    </row>
    <row r="55" spans="2:10">
      <c r="B55" s="140"/>
      <c r="C55" s="125" t="s">
        <v>350</v>
      </c>
      <c r="D55" s="141"/>
    </row>
    <row r="56" spans="2:10">
      <c r="B56" s="140"/>
      <c r="C56" s="125" t="s">
        <v>351</v>
      </c>
      <c r="D56" s="141"/>
    </row>
    <row r="57" spans="2:10">
      <c r="B57" s="141"/>
      <c r="C57" s="141"/>
      <c r="D57" s="141"/>
    </row>
    <row r="58" spans="2:10">
      <c r="B58" s="140" t="s">
        <v>352</v>
      </c>
      <c r="C58" s="141"/>
      <c r="D58" s="141"/>
    </row>
    <row r="59" spans="2:10">
      <c r="B59" s="142"/>
    </row>
    <row r="60" spans="2:10" ht="15.75" thickBot="1">
      <c r="B60" s="135" t="s">
        <v>268</v>
      </c>
      <c r="C60" s="135"/>
      <c r="D60" s="135"/>
      <c r="E60" s="135"/>
      <c r="F60" s="135"/>
      <c r="G60" s="135"/>
      <c r="H60" s="135"/>
      <c r="I60" s="135"/>
      <c r="J60" s="135"/>
    </row>
    <row r="62" spans="2:10">
      <c r="C62" s="125" t="s">
        <v>353</v>
      </c>
    </row>
    <row r="63" spans="2:10">
      <c r="C63" s="125" t="s">
        <v>354</v>
      </c>
    </row>
    <row r="64" spans="2:10">
      <c r="C64" s="125" t="s">
        <v>355</v>
      </c>
    </row>
    <row r="66" spans="2:10" ht="15.75" thickBot="1">
      <c r="B66" s="135" t="s">
        <v>269</v>
      </c>
      <c r="C66" s="135"/>
      <c r="D66" s="135"/>
      <c r="E66" s="135"/>
      <c r="F66" s="135"/>
      <c r="G66" s="135"/>
      <c r="H66" s="135"/>
      <c r="I66" s="135"/>
      <c r="J66" s="135"/>
    </row>
    <row r="68" spans="2:10">
      <c r="C68" s="125" t="s">
        <v>356</v>
      </c>
    </row>
    <row r="69" spans="2:10">
      <c r="C69" s="125" t="s">
        <v>357</v>
      </c>
    </row>
  </sheetData>
  <mergeCells count="2">
    <mergeCell ref="B2:P2"/>
    <mergeCell ref="B7:C7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54"/>
  <sheetViews>
    <sheetView showGridLines="0" zoomScaleNormal="100" workbookViewId="0">
      <selection activeCell="A2" sqref="A2:XFD2"/>
    </sheetView>
  </sheetViews>
  <sheetFormatPr defaultRowHeight="15"/>
  <cols>
    <col min="1" max="19" width="9.140625" style="125"/>
    <col min="20" max="20" width="9.140625" style="153"/>
    <col min="21" max="58" width="9.140625" style="229"/>
    <col min="59" max="16384" width="9.140625" style="125"/>
  </cols>
  <sheetData>
    <row r="2" spans="1:41" s="120" customFormat="1" ht="47.25" customHeight="1">
      <c r="B2" s="251" t="s">
        <v>235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4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4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  <c r="O4" s="120"/>
      <c r="P4" s="120"/>
      <c r="Q4" s="120"/>
      <c r="R4" s="120"/>
    </row>
    <row r="5" spans="1:41" ht="28.5">
      <c r="A5" s="123"/>
      <c r="B5" s="124"/>
      <c r="C5" s="124"/>
      <c r="D5" s="122"/>
      <c r="E5" s="122"/>
      <c r="F5" s="122"/>
      <c r="G5" s="122"/>
      <c r="H5" s="122"/>
      <c r="I5" s="122"/>
      <c r="J5" s="122"/>
      <c r="K5" s="120"/>
      <c r="L5" s="120"/>
      <c r="M5" s="120"/>
      <c r="N5" s="120"/>
      <c r="O5" s="120"/>
      <c r="P5" s="120"/>
      <c r="Q5" s="120"/>
      <c r="R5" s="120"/>
      <c r="T5" s="147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</row>
    <row r="6" spans="1:41">
      <c r="T6" s="147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</row>
    <row r="7" spans="1:41" ht="33.75">
      <c r="A7" s="231" t="s">
        <v>420</v>
      </c>
      <c r="B7" s="231"/>
      <c r="T7" s="147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</row>
    <row r="8" spans="1:41">
      <c r="T8" s="147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</row>
    <row r="9" spans="1:41">
      <c r="T9" s="147"/>
      <c r="U9" s="230"/>
      <c r="V9" s="230"/>
      <c r="W9" s="230"/>
      <c r="X9" s="255" t="s">
        <v>8</v>
      </c>
      <c r="Y9" s="255"/>
      <c r="Z9" s="255"/>
      <c r="AA9" s="255"/>
      <c r="AB9" s="255"/>
      <c r="AC9" s="255"/>
      <c r="AD9" s="255"/>
      <c r="AE9" s="255"/>
      <c r="AF9" s="232"/>
      <c r="AG9" s="230"/>
      <c r="AH9" s="230"/>
      <c r="AI9" s="230"/>
      <c r="AJ9" s="230"/>
      <c r="AK9" s="230"/>
      <c r="AL9" s="230"/>
      <c r="AM9" s="230"/>
      <c r="AN9" s="230"/>
      <c r="AO9" s="230"/>
    </row>
    <row r="10" spans="1:41">
      <c r="T10" s="147"/>
      <c r="U10" s="230"/>
      <c r="V10" s="230"/>
      <c r="W10" s="230"/>
      <c r="X10" s="230" t="s">
        <v>421</v>
      </c>
      <c r="Y10" s="230"/>
      <c r="Z10" s="230" t="s">
        <v>9</v>
      </c>
      <c r="AA10" s="230"/>
      <c r="AB10" s="230"/>
      <c r="AC10" s="230"/>
      <c r="AD10" s="230"/>
      <c r="AE10" s="230"/>
      <c r="AF10" s="232"/>
      <c r="AG10" s="230"/>
      <c r="AH10" s="233"/>
      <c r="AI10" s="233"/>
      <c r="AJ10" s="233"/>
      <c r="AK10" s="233" t="s">
        <v>422</v>
      </c>
      <c r="AL10" s="233"/>
      <c r="AM10" s="233"/>
      <c r="AN10" s="233"/>
      <c r="AO10" s="233"/>
    </row>
    <row r="11" spans="1:41">
      <c r="T11" s="147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2"/>
      <c r="AG11" s="230"/>
      <c r="AH11" s="233"/>
      <c r="AI11" s="233"/>
      <c r="AJ11" s="233"/>
      <c r="AK11" s="233"/>
      <c r="AL11" s="233"/>
      <c r="AM11" s="233" t="s">
        <v>423</v>
      </c>
      <c r="AN11" s="233"/>
      <c r="AO11" s="233"/>
    </row>
    <row r="12" spans="1:41">
      <c r="T12" s="147"/>
      <c r="U12" s="230"/>
      <c r="V12" s="230"/>
      <c r="W12" s="230"/>
      <c r="X12" s="230"/>
      <c r="Y12" s="230"/>
      <c r="Z12" s="230" t="s">
        <v>10</v>
      </c>
      <c r="AA12" s="230" t="s">
        <v>11</v>
      </c>
      <c r="AB12" s="230" t="s">
        <v>12</v>
      </c>
      <c r="AC12" s="230"/>
      <c r="AD12" s="230"/>
      <c r="AE12" s="230"/>
      <c r="AF12" s="232"/>
      <c r="AG12" s="230"/>
      <c r="AH12" s="233"/>
      <c r="AI12" s="233"/>
      <c r="AJ12" s="233"/>
      <c r="AK12" s="233"/>
      <c r="AL12" s="233" t="s">
        <v>424</v>
      </c>
      <c r="AM12" s="233" t="s">
        <v>425</v>
      </c>
      <c r="AN12" s="233" t="s">
        <v>23</v>
      </c>
      <c r="AO12" s="233" t="s">
        <v>426</v>
      </c>
    </row>
    <row r="13" spans="1:41" ht="24">
      <c r="T13" s="147"/>
      <c r="U13" s="230"/>
      <c r="V13" s="230"/>
      <c r="W13" s="230"/>
      <c r="X13" s="256" t="s">
        <v>427</v>
      </c>
      <c r="Y13" s="234" t="s">
        <v>6</v>
      </c>
      <c r="Z13" s="235">
        <v>0.8484848484848484</v>
      </c>
      <c r="AA13" s="235">
        <v>0.15151515151515152</v>
      </c>
      <c r="AB13" s="235">
        <v>0</v>
      </c>
      <c r="AC13" s="230"/>
      <c r="AD13" s="236"/>
      <c r="AE13" s="230"/>
      <c r="AF13" s="232"/>
      <c r="AG13" s="230"/>
      <c r="AH13" s="233"/>
      <c r="AI13" s="233"/>
      <c r="AJ13" s="233"/>
      <c r="AK13" s="233"/>
      <c r="AL13" s="233" t="s">
        <v>428</v>
      </c>
      <c r="AM13" s="233" t="s">
        <v>428</v>
      </c>
      <c r="AN13" s="233" t="s">
        <v>428</v>
      </c>
      <c r="AO13" s="233" t="s">
        <v>428</v>
      </c>
    </row>
    <row r="14" spans="1:41">
      <c r="T14" s="147"/>
      <c r="U14" s="230"/>
      <c r="V14" s="230"/>
      <c r="W14" s="230"/>
      <c r="X14" s="256"/>
      <c r="Y14" s="234"/>
      <c r="Z14" s="235"/>
      <c r="AA14" s="235"/>
      <c r="AB14" s="235"/>
      <c r="AC14" s="230"/>
      <c r="AD14" s="236"/>
      <c r="AE14" s="230"/>
      <c r="AF14" s="232"/>
      <c r="AG14" s="230"/>
      <c r="AH14" s="233" t="s">
        <v>427</v>
      </c>
      <c r="AI14" s="233" t="s">
        <v>6</v>
      </c>
      <c r="AJ14" s="233" t="s">
        <v>47</v>
      </c>
      <c r="AK14" s="233" t="s">
        <v>48</v>
      </c>
      <c r="AL14" s="237">
        <v>0</v>
      </c>
      <c r="AM14" s="237">
        <v>0</v>
      </c>
      <c r="AN14" s="237">
        <v>0</v>
      </c>
      <c r="AO14" s="237">
        <v>0.81799999999999995</v>
      </c>
    </row>
    <row r="15" spans="1:41">
      <c r="T15" s="147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3"/>
      <c r="AI15" s="233"/>
      <c r="AJ15" s="233"/>
      <c r="AK15" s="233" t="s">
        <v>49</v>
      </c>
      <c r="AL15" s="237">
        <v>0.03</v>
      </c>
      <c r="AM15" s="237">
        <v>0</v>
      </c>
      <c r="AN15" s="237">
        <v>0</v>
      </c>
      <c r="AO15" s="237">
        <v>0</v>
      </c>
    </row>
    <row r="16" spans="1:41">
      <c r="T16" s="147"/>
      <c r="U16" s="230"/>
      <c r="V16" s="230"/>
      <c r="W16" s="230"/>
      <c r="X16" s="230" t="s">
        <v>421</v>
      </c>
      <c r="Y16" s="230"/>
      <c r="Z16" s="230" t="s">
        <v>53</v>
      </c>
      <c r="AA16" s="230"/>
      <c r="AB16" s="230"/>
      <c r="AC16" s="230"/>
      <c r="AD16" s="230"/>
      <c r="AE16" s="230"/>
      <c r="AF16" s="230"/>
      <c r="AG16" s="230"/>
      <c r="AH16" s="233"/>
      <c r="AI16" s="233"/>
      <c r="AJ16" s="232"/>
      <c r="AK16" s="233" t="s">
        <v>50</v>
      </c>
      <c r="AL16" s="237">
        <v>0.152</v>
      </c>
      <c r="AM16" s="237">
        <v>0</v>
      </c>
      <c r="AN16" s="237">
        <v>0</v>
      </c>
      <c r="AO16" s="237">
        <v>0</v>
      </c>
    </row>
    <row r="17" spans="20:41">
      <c r="T17" s="147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3"/>
      <c r="AI17" s="233" t="s">
        <v>7</v>
      </c>
      <c r="AJ17" s="232" t="s">
        <v>47</v>
      </c>
      <c r="AK17" s="233" t="s">
        <v>48</v>
      </c>
      <c r="AL17" s="237">
        <v>0</v>
      </c>
      <c r="AM17" s="237">
        <v>0</v>
      </c>
      <c r="AN17" s="237">
        <v>0</v>
      </c>
      <c r="AO17" s="237">
        <v>0.81799999999999995</v>
      </c>
    </row>
    <row r="18" spans="20:41">
      <c r="T18" s="147"/>
      <c r="U18" s="230"/>
      <c r="V18" s="230"/>
      <c r="W18" s="230"/>
      <c r="X18" s="230"/>
      <c r="Y18" s="230"/>
      <c r="Z18" s="230" t="s">
        <v>54</v>
      </c>
      <c r="AA18" s="230" t="s">
        <v>55</v>
      </c>
      <c r="AB18" s="230" t="s">
        <v>56</v>
      </c>
      <c r="AC18" s="230" t="s">
        <v>57</v>
      </c>
      <c r="AD18" s="230" t="s">
        <v>58</v>
      </c>
      <c r="AE18" s="230"/>
      <c r="AF18" s="230"/>
      <c r="AG18" s="230"/>
      <c r="AH18" s="233"/>
      <c r="AI18" s="233"/>
      <c r="AJ18" s="232"/>
      <c r="AK18" s="233" t="s">
        <v>49</v>
      </c>
      <c r="AL18" s="237">
        <v>0.03</v>
      </c>
      <c r="AM18" s="237">
        <v>0</v>
      </c>
      <c r="AN18" s="237">
        <v>0</v>
      </c>
      <c r="AO18" s="237">
        <v>0</v>
      </c>
    </row>
    <row r="19" spans="20:41" ht="24">
      <c r="T19" s="147"/>
      <c r="U19" s="230"/>
      <c r="V19" s="230"/>
      <c r="W19" s="230"/>
      <c r="X19" s="234" t="s">
        <v>427</v>
      </c>
      <c r="Y19" s="234" t="s">
        <v>6</v>
      </c>
      <c r="Z19" s="235">
        <v>0.15151515151515152</v>
      </c>
      <c r="AA19" s="235">
        <v>0.5757575757575758</v>
      </c>
      <c r="AB19" s="235">
        <v>0.2121212121212121</v>
      </c>
      <c r="AC19" s="235">
        <v>3.0303030303030304E-2</v>
      </c>
      <c r="AD19" s="235">
        <v>3.0303030303030304E-2</v>
      </c>
      <c r="AE19" s="230"/>
      <c r="AF19" s="236"/>
      <c r="AG19" s="230"/>
      <c r="AH19" s="238"/>
      <c r="AI19" s="233"/>
      <c r="AJ19" s="232"/>
      <c r="AK19" s="233" t="s">
        <v>50</v>
      </c>
      <c r="AL19" s="237">
        <v>0.152</v>
      </c>
      <c r="AM19" s="237">
        <v>0</v>
      </c>
      <c r="AN19" s="237">
        <v>0</v>
      </c>
      <c r="AO19" s="237">
        <v>0</v>
      </c>
    </row>
    <row r="20" spans="20:41">
      <c r="T20" s="147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3"/>
      <c r="AI20" s="233"/>
      <c r="AJ20" s="233"/>
      <c r="AK20" s="233"/>
      <c r="AL20" s="233"/>
      <c r="AM20" s="233"/>
      <c r="AN20" s="233"/>
      <c r="AO20" s="233"/>
    </row>
    <row r="21" spans="20:41">
      <c r="T21" s="147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</row>
    <row r="22" spans="20:41">
      <c r="T22" s="147"/>
      <c r="U22" s="230"/>
      <c r="V22" s="230"/>
      <c r="W22" s="230"/>
      <c r="X22" s="255" t="s">
        <v>422</v>
      </c>
      <c r="Y22" s="255"/>
      <c r="Z22" s="255"/>
      <c r="AA22" s="255"/>
      <c r="AB22" s="255"/>
      <c r="AC22" s="255"/>
      <c r="AD22" s="255"/>
      <c r="AE22" s="255"/>
      <c r="AF22" s="255"/>
      <c r="AG22" s="255"/>
      <c r="AH22" s="232"/>
      <c r="AI22" s="230"/>
      <c r="AJ22" s="230"/>
      <c r="AK22" s="230"/>
      <c r="AL22" s="230"/>
      <c r="AM22" s="230"/>
      <c r="AN22" s="230"/>
      <c r="AO22" s="230"/>
    </row>
    <row r="23" spans="20:41">
      <c r="T23" s="147"/>
      <c r="U23" s="230"/>
      <c r="V23" s="230"/>
      <c r="W23" s="230"/>
      <c r="X23" s="230" t="s">
        <v>421</v>
      </c>
      <c r="Y23" s="230"/>
      <c r="Z23" s="230" t="s">
        <v>47</v>
      </c>
      <c r="AA23" s="230"/>
      <c r="AB23" s="230"/>
      <c r="AC23" s="230"/>
      <c r="AD23" s="230"/>
      <c r="AE23" s="230"/>
      <c r="AF23" s="230"/>
      <c r="AG23" s="230"/>
      <c r="AH23" s="232"/>
      <c r="AI23" s="230"/>
      <c r="AJ23" s="230"/>
      <c r="AK23" s="230"/>
      <c r="AL23" s="230"/>
      <c r="AM23" s="230"/>
      <c r="AN23" s="230"/>
      <c r="AO23" s="230"/>
    </row>
    <row r="24" spans="20:41">
      <c r="T24" s="147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2"/>
      <c r="AI24" s="230"/>
      <c r="AJ24" s="230"/>
      <c r="AK24" s="230"/>
      <c r="AL24" s="230"/>
      <c r="AM24" s="230"/>
      <c r="AN24" s="230"/>
      <c r="AO24" s="230"/>
    </row>
    <row r="25" spans="20:41">
      <c r="T25" s="147"/>
      <c r="U25" s="230"/>
      <c r="V25" s="230"/>
      <c r="W25" s="230"/>
      <c r="X25" s="230"/>
      <c r="Y25" s="230"/>
      <c r="Z25" s="230" t="s">
        <v>48</v>
      </c>
      <c r="AA25" s="230"/>
      <c r="AB25" s="230"/>
      <c r="AC25" s="230"/>
      <c r="AD25" s="230"/>
      <c r="AE25" s="230"/>
      <c r="AF25" s="230"/>
      <c r="AG25" s="230"/>
      <c r="AH25" s="232"/>
      <c r="AI25" s="230"/>
      <c r="AJ25" s="230"/>
      <c r="AK25" s="230"/>
      <c r="AL25" s="230"/>
      <c r="AM25" s="230"/>
      <c r="AN25" s="230"/>
      <c r="AO25" s="230"/>
    </row>
    <row r="26" spans="20:41" ht="24">
      <c r="T26" s="147"/>
      <c r="U26" s="230"/>
      <c r="V26" s="230"/>
      <c r="W26" s="230"/>
      <c r="X26" s="256" t="s">
        <v>427</v>
      </c>
      <c r="Y26" s="234" t="s">
        <v>6</v>
      </c>
      <c r="Z26" s="235">
        <f>AO14</f>
        <v>0.81799999999999995</v>
      </c>
      <c r="AA26" s="235"/>
      <c r="AB26" s="235"/>
      <c r="AC26" s="230"/>
      <c r="AD26" s="236"/>
      <c r="AE26" s="230"/>
      <c r="AF26" s="236"/>
      <c r="AG26" s="235"/>
      <c r="AH26" s="232"/>
      <c r="AI26" s="230"/>
      <c r="AJ26" s="230"/>
      <c r="AK26" s="230"/>
      <c r="AL26" s="230"/>
      <c r="AM26" s="230"/>
      <c r="AN26" s="230"/>
      <c r="AO26" s="230"/>
    </row>
    <row r="27" spans="20:41">
      <c r="T27" s="147"/>
      <c r="U27" s="230"/>
      <c r="V27" s="230"/>
      <c r="W27" s="230"/>
      <c r="X27" s="256"/>
      <c r="Y27" s="234"/>
      <c r="Z27" s="235"/>
      <c r="AA27" s="235"/>
      <c r="AB27" s="235"/>
      <c r="AC27" s="230"/>
      <c r="AD27" s="236"/>
      <c r="AE27" s="230"/>
      <c r="AF27" s="236"/>
      <c r="AG27" s="235"/>
      <c r="AH27" s="232"/>
      <c r="AI27" s="230"/>
      <c r="AJ27" s="230"/>
      <c r="AK27" s="230"/>
      <c r="AL27" s="230"/>
      <c r="AM27" s="230"/>
      <c r="AN27" s="230"/>
      <c r="AO27" s="230"/>
    </row>
    <row r="28" spans="20:41">
      <c r="T28" s="147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</row>
    <row r="29" spans="20:41">
      <c r="T29" s="147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</row>
    <row r="30" spans="20:41">
      <c r="T30" s="147"/>
      <c r="U30" s="230"/>
      <c r="V30" s="230"/>
      <c r="W30" s="254" t="s">
        <v>429</v>
      </c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39"/>
    </row>
    <row r="31" spans="20:41">
      <c r="T31" s="147"/>
      <c r="U31" s="230"/>
      <c r="V31" s="230"/>
      <c r="W31" s="230" t="s">
        <v>421</v>
      </c>
      <c r="X31" s="230"/>
      <c r="Y31" s="230" t="s">
        <v>151</v>
      </c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9"/>
    </row>
    <row r="32" spans="20:41">
      <c r="T32" s="147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9"/>
    </row>
    <row r="33" spans="20:41">
      <c r="T33" s="147"/>
      <c r="U33" s="230"/>
      <c r="V33" s="230"/>
      <c r="W33" s="230"/>
      <c r="X33" s="230"/>
      <c r="Y33" s="230" t="s">
        <v>430</v>
      </c>
      <c r="Z33" s="230" t="s">
        <v>431</v>
      </c>
      <c r="AA33" s="230" t="s">
        <v>432</v>
      </c>
      <c r="AB33" s="230" t="s">
        <v>433</v>
      </c>
      <c r="AC33" s="230" t="s">
        <v>434</v>
      </c>
      <c r="AD33" s="230" t="s">
        <v>435</v>
      </c>
      <c r="AE33" s="230" t="s">
        <v>436</v>
      </c>
      <c r="AF33" s="230" t="s">
        <v>437</v>
      </c>
      <c r="AG33" s="230"/>
      <c r="AH33" s="230"/>
      <c r="AI33" s="230"/>
      <c r="AJ33" s="230"/>
      <c r="AK33" s="230"/>
      <c r="AL33" s="230"/>
      <c r="AM33" s="230"/>
      <c r="AN33" s="230"/>
      <c r="AO33" s="239"/>
    </row>
    <row r="34" spans="20:41" ht="24">
      <c r="T34" s="147"/>
      <c r="U34" s="230"/>
      <c r="V34" s="230"/>
      <c r="W34" s="253" t="s">
        <v>427</v>
      </c>
      <c r="X34" s="240" t="s">
        <v>6</v>
      </c>
      <c r="Y34" s="241">
        <v>7.1428571428571438E-2</v>
      </c>
      <c r="Z34" s="241">
        <v>0.14285714285714288</v>
      </c>
      <c r="AA34" s="241">
        <v>7.1428571428571438E-2</v>
      </c>
      <c r="AB34" s="241">
        <v>0</v>
      </c>
      <c r="AC34" s="241">
        <v>0.35714285714285715</v>
      </c>
      <c r="AD34" s="241">
        <v>0.14285714285714288</v>
      </c>
      <c r="AE34" s="241">
        <v>0.21428571428571427</v>
      </c>
      <c r="AF34" s="230">
        <v>4.71</v>
      </c>
      <c r="AG34" s="242"/>
      <c r="AH34" s="230"/>
      <c r="AI34" s="242"/>
      <c r="AJ34" s="230"/>
      <c r="AK34" s="242"/>
      <c r="AL34" s="230"/>
      <c r="AM34" s="242"/>
      <c r="AN34" s="241"/>
      <c r="AO34" s="239"/>
    </row>
    <row r="35" spans="20:41">
      <c r="T35" s="147"/>
      <c r="U35" s="230"/>
      <c r="V35" s="230"/>
      <c r="W35" s="253"/>
      <c r="X35" s="240"/>
      <c r="Y35" s="241"/>
      <c r="Z35" s="241"/>
      <c r="AA35" s="230"/>
      <c r="AB35" s="230"/>
      <c r="AC35" s="242"/>
      <c r="AD35" s="241"/>
      <c r="AE35" s="242"/>
      <c r="AF35" s="241"/>
      <c r="AG35" s="242"/>
      <c r="AH35" s="241"/>
      <c r="AI35" s="242"/>
      <c r="AJ35" s="241"/>
      <c r="AK35" s="242"/>
      <c r="AL35" s="241"/>
      <c r="AM35" s="242"/>
      <c r="AN35" s="241"/>
      <c r="AO35" s="239"/>
    </row>
    <row r="36" spans="20:41">
      <c r="T36" s="147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</row>
    <row r="37" spans="20:41">
      <c r="T37" s="147"/>
      <c r="U37" s="230"/>
      <c r="V37" s="230"/>
      <c r="W37" s="254" t="s">
        <v>438</v>
      </c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39"/>
      <c r="AL37" s="230"/>
      <c r="AM37" s="230"/>
      <c r="AN37" s="230"/>
      <c r="AO37" s="230"/>
    </row>
    <row r="38" spans="20:41">
      <c r="T38" s="147"/>
      <c r="U38" s="230"/>
      <c r="V38" s="230"/>
      <c r="W38" s="230" t="s">
        <v>421</v>
      </c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9"/>
      <c r="AL38" s="230"/>
      <c r="AM38" s="230"/>
      <c r="AN38" s="230"/>
      <c r="AO38" s="230"/>
    </row>
    <row r="39" spans="20:41">
      <c r="T39" s="147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9"/>
      <c r="AL39" s="230"/>
      <c r="AM39" s="230"/>
      <c r="AN39" s="230"/>
      <c r="AO39" s="230"/>
    </row>
    <row r="40" spans="20:41">
      <c r="T40" s="147"/>
      <c r="U40" s="230"/>
      <c r="V40" s="230"/>
      <c r="W40" s="230"/>
      <c r="X40" s="230"/>
      <c r="Y40" s="230" t="s">
        <v>302</v>
      </c>
      <c r="Z40" s="230" t="s">
        <v>303</v>
      </c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9"/>
      <c r="AL40" s="230"/>
      <c r="AM40" s="230"/>
      <c r="AN40" s="230"/>
      <c r="AO40" s="230"/>
    </row>
    <row r="41" spans="20:41" ht="24">
      <c r="T41" s="147"/>
      <c r="U41" s="230"/>
      <c r="V41" s="230"/>
      <c r="W41" s="253" t="s">
        <v>427</v>
      </c>
      <c r="X41" s="240" t="s">
        <v>6</v>
      </c>
      <c r="Y41" s="241">
        <v>0.66666666666666674</v>
      </c>
      <c r="Z41" s="241">
        <v>0.75757575757575746</v>
      </c>
      <c r="AA41" s="242"/>
      <c r="AB41" s="230"/>
      <c r="AC41" s="242"/>
      <c r="AD41" s="241"/>
      <c r="AE41" s="242"/>
      <c r="AF41" s="241"/>
      <c r="AG41" s="242"/>
      <c r="AH41" s="230"/>
      <c r="AI41" s="242"/>
      <c r="AJ41" s="241"/>
      <c r="AK41" s="239"/>
      <c r="AL41" s="230"/>
      <c r="AM41" s="230"/>
      <c r="AN41" s="230"/>
      <c r="AO41" s="230"/>
    </row>
    <row r="42" spans="20:41">
      <c r="T42" s="147"/>
      <c r="U42" s="230"/>
      <c r="V42" s="230"/>
      <c r="W42" s="253"/>
      <c r="X42" s="240"/>
      <c r="Y42" s="242"/>
      <c r="Z42" s="241"/>
      <c r="AA42" s="242"/>
      <c r="AB42" s="241"/>
      <c r="AC42" s="242"/>
      <c r="AD42" s="241"/>
      <c r="AE42" s="242"/>
      <c r="AF42" s="241"/>
      <c r="AG42" s="242"/>
      <c r="AH42" s="241"/>
      <c r="AI42" s="242"/>
      <c r="AJ42" s="241"/>
      <c r="AK42" s="239"/>
      <c r="AL42" s="230"/>
      <c r="AM42" s="230"/>
      <c r="AN42" s="230"/>
      <c r="AO42" s="230"/>
    </row>
    <row r="43" spans="20:41">
      <c r="T43" s="147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</row>
    <row r="44" spans="20:41">
      <c r="T44" s="147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</row>
    <row r="45" spans="20:41">
      <c r="T45" s="147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</row>
    <row r="46" spans="20:41">
      <c r="T46" s="147"/>
      <c r="U46" s="230"/>
      <c r="V46" s="230"/>
      <c r="W46" s="230" t="s">
        <v>421</v>
      </c>
      <c r="X46" s="230"/>
      <c r="Y46" s="230" t="s">
        <v>82</v>
      </c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9"/>
    </row>
    <row r="47" spans="20:41">
      <c r="T47" s="147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 t="s">
        <v>89</v>
      </c>
      <c r="AL47" s="230"/>
      <c r="AM47" s="230" t="s">
        <v>90</v>
      </c>
      <c r="AN47" s="230"/>
      <c r="AO47" s="239"/>
    </row>
    <row r="48" spans="20:41">
      <c r="T48" s="147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9"/>
    </row>
    <row r="49" spans="20:41" ht="24">
      <c r="T49" s="147"/>
      <c r="U49" s="230"/>
      <c r="V49" s="230"/>
      <c r="W49" s="240" t="s">
        <v>427</v>
      </c>
      <c r="X49" s="240" t="s">
        <v>6</v>
      </c>
      <c r="Y49" s="243">
        <f>SUM(AL49+AN49)</f>
        <v>3.2258064516129031E-2</v>
      </c>
      <c r="Z49" s="241"/>
      <c r="AA49" s="242"/>
      <c r="AB49" s="241"/>
      <c r="AC49" s="242"/>
      <c r="AD49" s="241"/>
      <c r="AE49" s="242"/>
      <c r="AF49" s="241"/>
      <c r="AG49" s="242"/>
      <c r="AH49" s="241"/>
      <c r="AI49" s="242"/>
      <c r="AJ49" s="241"/>
      <c r="AK49" s="242"/>
      <c r="AL49" s="241">
        <v>3.2258064516129031E-2</v>
      </c>
      <c r="AM49" s="242"/>
      <c r="AN49" s="241">
        <v>0</v>
      </c>
      <c r="AO49" s="239"/>
    </row>
    <row r="50" spans="20:41">
      <c r="T50" s="147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</row>
    <row r="51" spans="20:41">
      <c r="T51" s="147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</row>
    <row r="52" spans="20:41">
      <c r="T52" s="147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</row>
    <row r="53" spans="20:41">
      <c r="T53" s="147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</row>
    <row r="54" spans="20:41">
      <c r="T54" s="147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</row>
  </sheetData>
  <mergeCells count="9">
    <mergeCell ref="W34:W35"/>
    <mergeCell ref="W37:AJ37"/>
    <mergeCell ref="W41:W42"/>
    <mergeCell ref="B2:P2"/>
    <mergeCell ref="X9:AE9"/>
    <mergeCell ref="X13:X14"/>
    <mergeCell ref="X22:AG22"/>
    <mergeCell ref="X26:X27"/>
    <mergeCell ref="W30:AN30"/>
  </mergeCells>
  <pageMargins left="0.7" right="0.7" top="0.75" bottom="0.75" header="0.3" footer="0.3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5"/>
  <sheetViews>
    <sheetView showGridLines="0" workbookViewId="0">
      <selection sqref="A1:R1"/>
    </sheetView>
  </sheetViews>
  <sheetFormatPr defaultRowHeight="15"/>
  <cols>
    <col min="1" max="1" width="14.7109375" customWidth="1"/>
    <col min="2" max="2" width="9.7109375" customWidth="1"/>
    <col min="3" max="3" width="7" customWidth="1"/>
    <col min="4" max="6" width="9.7109375" customWidth="1"/>
    <col min="7" max="7" width="9.42578125" customWidth="1"/>
    <col min="8" max="8" width="9.7109375" customWidth="1"/>
    <col min="9" max="9" width="8" customWidth="1"/>
    <col min="10" max="12" width="9.7109375" customWidth="1"/>
    <col min="13" max="13" width="7.7109375" customWidth="1"/>
    <col min="14" max="14" width="9.7109375" customWidth="1"/>
    <col min="15" max="15" width="7.85546875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6" bestFit="1" customWidth="1"/>
    <col min="30" max="30" width="9.7109375" bestFit="1" customWidth="1"/>
    <col min="31" max="31" width="6" bestFit="1" customWidth="1"/>
    <col min="32" max="32" width="9.7109375" bestFit="1" customWidth="1"/>
    <col min="33" max="33" width="6" bestFit="1" customWidth="1"/>
    <col min="34" max="34" width="9.7109375" bestFit="1" customWidth="1"/>
    <col min="35" max="35" width="6" bestFit="1" customWidth="1"/>
    <col min="36" max="36" width="9.7109375" bestFit="1" customWidth="1"/>
    <col min="37" max="37" width="6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5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28.5">
      <c r="A1" s="244" t="s">
        <v>235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</row>
    <row r="2" spans="1:16384" ht="18">
      <c r="A2" s="1"/>
    </row>
    <row r="3" spans="1:16384" s="225" customFormat="1" ht="29.25" thickBot="1">
      <c r="A3" s="43" t="s">
        <v>256</v>
      </c>
      <c r="B3" s="43"/>
      <c r="C3" s="43"/>
      <c r="D3" s="43"/>
      <c r="E3" s="43"/>
      <c r="F3" s="43"/>
      <c r="G3" s="43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  <c r="XEZ3" s="21"/>
      <c r="XFA3" s="21"/>
      <c r="XFB3" s="21"/>
      <c r="XFC3" s="21"/>
      <c r="XFD3" s="21"/>
    </row>
    <row r="4" spans="1:16384" ht="18">
      <c r="A4" s="1"/>
    </row>
    <row r="5" spans="1:16384" ht="32.25" thickBot="1">
      <c r="A5" s="44" t="s">
        <v>257</v>
      </c>
      <c r="B5" s="44"/>
      <c r="C5" s="44"/>
      <c r="D5" s="44"/>
      <c r="E5" s="44"/>
    </row>
    <row r="7" spans="1:16384" ht="18" customHeight="1" thickBot="1">
      <c r="A7" s="267" t="s">
        <v>0</v>
      </c>
      <c r="B7" s="267"/>
      <c r="C7" s="267"/>
      <c r="D7" s="267"/>
      <c r="E7" s="267"/>
    </row>
    <row r="8" spans="1:16384" ht="15" customHeight="1" thickTop="1">
      <c r="A8" s="268"/>
      <c r="B8" s="271" t="s">
        <v>1</v>
      </c>
      <c r="C8" s="272"/>
      <c r="D8" s="272"/>
      <c r="E8" s="273"/>
      <c r="F8" s="277" t="s">
        <v>238</v>
      </c>
      <c r="G8" s="278"/>
    </row>
    <row r="9" spans="1:16384" ht="15" customHeight="1">
      <c r="A9" s="269"/>
      <c r="B9" s="274" t="s">
        <v>2</v>
      </c>
      <c r="C9" s="275"/>
      <c r="D9" s="275" t="s">
        <v>3</v>
      </c>
      <c r="E9" s="276"/>
      <c r="F9" s="279"/>
      <c r="G9" s="280"/>
    </row>
    <row r="10" spans="1:16384" ht="15" customHeight="1" thickBot="1">
      <c r="A10" s="270"/>
      <c r="B10" s="45" t="s">
        <v>4</v>
      </c>
      <c r="C10" s="46" t="s">
        <v>5</v>
      </c>
      <c r="D10" s="46" t="s">
        <v>4</v>
      </c>
      <c r="E10" s="47" t="s">
        <v>5</v>
      </c>
      <c r="F10" s="45" t="s">
        <v>4</v>
      </c>
      <c r="G10" s="50" t="s">
        <v>5</v>
      </c>
    </row>
    <row r="11" spans="1:16384" ht="15" customHeight="1" thickTop="1">
      <c r="A11" s="2" t="s">
        <v>6</v>
      </c>
      <c r="B11" s="4">
        <v>23</v>
      </c>
      <c r="C11" s="5">
        <v>0.69696969696969702</v>
      </c>
      <c r="D11" s="6">
        <v>10</v>
      </c>
      <c r="E11" s="7">
        <v>0.30303030303030304</v>
      </c>
      <c r="F11" s="51">
        <v>111</v>
      </c>
      <c r="G11" s="52">
        <f>SUM(B11,D11)/F11</f>
        <v>0.29729729729729731</v>
      </c>
      <c r="H11" s="69">
        <v>33</v>
      </c>
    </row>
    <row r="12" spans="1:16384" ht="15" customHeight="1" thickBot="1">
      <c r="A12" s="3" t="s">
        <v>7</v>
      </c>
      <c r="B12" s="8">
        <v>23</v>
      </c>
      <c r="C12" s="9">
        <v>0.69696969696969702</v>
      </c>
      <c r="D12" s="10">
        <v>10</v>
      </c>
      <c r="E12" s="11">
        <v>0.30303030303030304</v>
      </c>
      <c r="F12" s="53">
        <v>111</v>
      </c>
      <c r="G12" s="54">
        <f>SUM(B12,D12)/F12</f>
        <v>0.29729729729729731</v>
      </c>
    </row>
    <row r="13" spans="1:16384" ht="15.75" thickTop="1"/>
    <row r="15" spans="1:16384" ht="18">
      <c r="A15" s="1"/>
    </row>
    <row r="17" spans="1:11" ht="18" customHeight="1">
      <c r="A17" s="267" t="s">
        <v>8</v>
      </c>
      <c r="B17" s="267"/>
      <c r="C17" s="267"/>
      <c r="D17" s="267"/>
      <c r="E17" s="267"/>
      <c r="F17" s="267"/>
      <c r="G17" s="267"/>
    </row>
    <row r="18" spans="1:11" ht="15" customHeight="1">
      <c r="A18" s="268"/>
      <c r="B18" s="271" t="s">
        <v>9</v>
      </c>
      <c r="C18" s="272"/>
      <c r="D18" s="272"/>
      <c r="E18" s="272"/>
      <c r="F18" s="272"/>
      <c r="G18" s="273"/>
    </row>
    <row r="19" spans="1:11" ht="43.5" customHeight="1">
      <c r="A19" s="269"/>
      <c r="B19" s="274" t="s">
        <v>10</v>
      </c>
      <c r="C19" s="275"/>
      <c r="D19" s="275" t="s">
        <v>11</v>
      </c>
      <c r="E19" s="275"/>
      <c r="F19" s="275" t="s">
        <v>12</v>
      </c>
      <c r="G19" s="276"/>
    </row>
    <row r="20" spans="1:11" ht="15" customHeight="1">
      <c r="A20" s="270"/>
      <c r="B20" s="45" t="s">
        <v>4</v>
      </c>
      <c r="C20" s="46" t="s">
        <v>5</v>
      </c>
      <c r="D20" s="46" t="s">
        <v>4</v>
      </c>
      <c r="E20" s="46" t="s">
        <v>5</v>
      </c>
      <c r="F20" s="46" t="s">
        <v>4</v>
      </c>
      <c r="G20" s="47" t="s">
        <v>5</v>
      </c>
    </row>
    <row r="21" spans="1:11" ht="15" customHeight="1">
      <c r="A21" s="2" t="s">
        <v>6</v>
      </c>
      <c r="B21" s="4">
        <v>28</v>
      </c>
      <c r="C21" s="5">
        <v>0.8484848484848484</v>
      </c>
      <c r="D21" s="6">
        <v>5</v>
      </c>
      <c r="E21" s="5">
        <v>0.15151515151515152</v>
      </c>
      <c r="F21" s="6">
        <v>0</v>
      </c>
      <c r="G21" s="7">
        <v>0</v>
      </c>
    </row>
    <row r="22" spans="1:11" ht="15" customHeight="1">
      <c r="A22" s="3" t="s">
        <v>7</v>
      </c>
      <c r="B22" s="8">
        <v>28</v>
      </c>
      <c r="C22" s="9">
        <v>0.8484848484848484</v>
      </c>
      <c r="D22" s="10">
        <v>5</v>
      </c>
      <c r="E22" s="9">
        <v>0.15151515151515152</v>
      </c>
      <c r="F22" s="10">
        <v>0</v>
      </c>
      <c r="G22" s="11">
        <v>0</v>
      </c>
    </row>
    <row r="25" spans="1:11" ht="18">
      <c r="A25" s="1"/>
    </row>
    <row r="27" spans="1:11" ht="18" customHeight="1">
      <c r="A27" s="267" t="s">
        <v>13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</row>
    <row r="28" spans="1:11" ht="15" customHeight="1">
      <c r="A28" s="268"/>
      <c r="B28" s="271" t="s">
        <v>14</v>
      </c>
      <c r="C28" s="272"/>
      <c r="D28" s="272"/>
      <c r="E28" s="272"/>
      <c r="F28" s="272"/>
      <c r="G28" s="272"/>
      <c r="H28" s="272"/>
      <c r="I28" s="272"/>
      <c r="J28" s="272"/>
      <c r="K28" s="273"/>
    </row>
    <row r="29" spans="1:11" ht="48" customHeight="1">
      <c r="A29" s="269"/>
      <c r="B29" s="274" t="s">
        <v>15</v>
      </c>
      <c r="C29" s="275"/>
      <c r="D29" s="275" t="s">
        <v>16</v>
      </c>
      <c r="E29" s="275"/>
      <c r="F29" s="275" t="s">
        <v>17</v>
      </c>
      <c r="G29" s="275"/>
      <c r="H29" s="275" t="s">
        <v>18</v>
      </c>
      <c r="I29" s="275"/>
      <c r="J29" s="275" t="s">
        <v>19</v>
      </c>
      <c r="K29" s="276"/>
    </row>
    <row r="30" spans="1:11" ht="15" customHeight="1">
      <c r="A30" s="270"/>
      <c r="B30" s="45" t="s">
        <v>4</v>
      </c>
      <c r="C30" s="46" t="s">
        <v>5</v>
      </c>
      <c r="D30" s="46" t="s">
        <v>4</v>
      </c>
      <c r="E30" s="46" t="s">
        <v>5</v>
      </c>
      <c r="F30" s="46" t="s">
        <v>4</v>
      </c>
      <c r="G30" s="46" t="s">
        <v>5</v>
      </c>
      <c r="H30" s="46" t="s">
        <v>4</v>
      </c>
      <c r="I30" s="46" t="s">
        <v>5</v>
      </c>
      <c r="J30" s="46" t="s">
        <v>4</v>
      </c>
      <c r="K30" s="47" t="s">
        <v>5</v>
      </c>
    </row>
    <row r="31" spans="1:11" ht="15" customHeight="1">
      <c r="A31" s="2" t="s">
        <v>6</v>
      </c>
      <c r="B31" s="4">
        <v>2</v>
      </c>
      <c r="C31" s="5">
        <v>6.0606060606060608E-2</v>
      </c>
      <c r="D31" s="6">
        <v>26</v>
      </c>
      <c r="E31" s="5">
        <v>0.78787878787878785</v>
      </c>
      <c r="F31" s="6">
        <v>4</v>
      </c>
      <c r="G31" s="5">
        <v>0.12121212121212122</v>
      </c>
      <c r="H31" s="6">
        <v>1</v>
      </c>
      <c r="I31" s="5">
        <v>3.0303030303030304E-2</v>
      </c>
      <c r="J31" s="6">
        <v>0</v>
      </c>
      <c r="K31" s="7">
        <v>0</v>
      </c>
    </row>
    <row r="32" spans="1:11" ht="15" customHeight="1">
      <c r="A32" s="3" t="s">
        <v>7</v>
      </c>
      <c r="B32" s="8">
        <v>2</v>
      </c>
      <c r="C32" s="9">
        <v>6.0606060606060608E-2</v>
      </c>
      <c r="D32" s="10">
        <v>26</v>
      </c>
      <c r="E32" s="9">
        <v>0.78787878787878785</v>
      </c>
      <c r="F32" s="10">
        <v>4</v>
      </c>
      <c r="G32" s="9">
        <v>0.12121212121212122</v>
      </c>
      <c r="H32" s="10">
        <v>1</v>
      </c>
      <c r="I32" s="9">
        <v>3.0303030303030304E-2</v>
      </c>
      <c r="J32" s="10">
        <v>0</v>
      </c>
      <c r="K32" s="11">
        <v>0</v>
      </c>
    </row>
    <row r="33" spans="1:25" ht="15.75" thickTop="1"/>
    <row r="34" spans="1:25" ht="32.25" thickBot="1">
      <c r="A34" s="44" t="s">
        <v>440</v>
      </c>
      <c r="B34" s="44"/>
      <c r="C34" s="44"/>
      <c r="D34" s="44"/>
      <c r="E34" s="44"/>
      <c r="F34" s="44"/>
    </row>
    <row r="35" spans="1:25">
      <c r="A35" s="328" t="s">
        <v>439</v>
      </c>
    </row>
    <row r="36" spans="1:25" ht="21">
      <c r="A36" s="48" t="s">
        <v>259</v>
      </c>
    </row>
    <row r="38" spans="1:25" ht="18" customHeight="1">
      <c r="A38" s="267" t="s">
        <v>20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</row>
    <row r="39" spans="1:25" ht="15" customHeight="1">
      <c r="A39" s="268"/>
      <c r="B39" s="271" t="s">
        <v>21</v>
      </c>
      <c r="C39" s="272"/>
      <c r="D39" s="272"/>
      <c r="E39" s="272"/>
      <c r="F39" s="272" t="s">
        <v>22</v>
      </c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3"/>
    </row>
    <row r="40" spans="1:25" ht="27.95" customHeight="1">
      <c r="A40" s="269"/>
      <c r="B40" s="274" t="s">
        <v>23</v>
      </c>
      <c r="C40" s="275"/>
      <c r="D40" s="275" t="s">
        <v>24</v>
      </c>
      <c r="E40" s="275"/>
      <c r="F40" s="275" t="s">
        <v>25</v>
      </c>
      <c r="G40" s="275"/>
      <c r="H40" s="275" t="s">
        <v>26</v>
      </c>
      <c r="I40" s="275"/>
      <c r="J40" s="275" t="s">
        <v>27</v>
      </c>
      <c r="K40" s="275"/>
      <c r="L40" s="275" t="s">
        <v>28</v>
      </c>
      <c r="M40" s="275"/>
      <c r="N40" s="275" t="s">
        <v>29</v>
      </c>
      <c r="O40" s="275"/>
      <c r="P40" s="275" t="s">
        <v>30</v>
      </c>
      <c r="Q40" s="276"/>
    </row>
    <row r="41" spans="1:25" ht="15" customHeight="1">
      <c r="A41" s="270"/>
      <c r="B41" s="45" t="s">
        <v>4</v>
      </c>
      <c r="C41" s="46" t="s">
        <v>5</v>
      </c>
      <c r="D41" s="46" t="s">
        <v>4</v>
      </c>
      <c r="E41" s="46" t="s">
        <v>5</v>
      </c>
      <c r="F41" s="46" t="s">
        <v>4</v>
      </c>
      <c r="G41" s="46" t="s">
        <v>5</v>
      </c>
      <c r="H41" s="46" t="s">
        <v>4</v>
      </c>
      <c r="I41" s="46" t="s">
        <v>5</v>
      </c>
      <c r="J41" s="46" t="s">
        <v>4</v>
      </c>
      <c r="K41" s="46" t="s">
        <v>5</v>
      </c>
      <c r="L41" s="46" t="s">
        <v>4</v>
      </c>
      <c r="M41" s="46" t="s">
        <v>5</v>
      </c>
      <c r="N41" s="46" t="s">
        <v>4</v>
      </c>
      <c r="O41" s="46" t="s">
        <v>5</v>
      </c>
      <c r="P41" s="46" t="s">
        <v>4</v>
      </c>
      <c r="Q41" s="47" t="s">
        <v>5</v>
      </c>
    </row>
    <row r="42" spans="1:25" ht="15" customHeight="1">
      <c r="A42" s="2" t="s">
        <v>6</v>
      </c>
      <c r="B42" s="4">
        <v>26</v>
      </c>
      <c r="C42" s="5">
        <v>0.78787878787878785</v>
      </c>
      <c r="D42" s="6">
        <v>7</v>
      </c>
      <c r="E42" s="5">
        <v>0.2121212121212121</v>
      </c>
      <c r="F42" s="6">
        <v>16</v>
      </c>
      <c r="G42" s="5">
        <v>0.48484848484848486</v>
      </c>
      <c r="H42" s="6">
        <v>8</v>
      </c>
      <c r="I42" s="5">
        <v>0.24242424242424243</v>
      </c>
      <c r="J42" s="6">
        <v>1</v>
      </c>
      <c r="K42" s="5">
        <v>3.0303030303030304E-2</v>
      </c>
      <c r="L42" s="6">
        <v>4</v>
      </c>
      <c r="M42" s="5">
        <v>0.12121212121212122</v>
      </c>
      <c r="N42" s="6">
        <v>1</v>
      </c>
      <c r="O42" s="5">
        <v>3.0303030303030304E-2</v>
      </c>
      <c r="P42" s="6">
        <v>3</v>
      </c>
      <c r="Q42" s="7">
        <v>9.0909090909090912E-2</v>
      </c>
    </row>
    <row r="43" spans="1:25" ht="15" customHeight="1">
      <c r="A43" s="3" t="s">
        <v>7</v>
      </c>
      <c r="B43" s="8">
        <v>26</v>
      </c>
      <c r="C43" s="9">
        <v>0.78787878787878785</v>
      </c>
      <c r="D43" s="10">
        <v>7</v>
      </c>
      <c r="E43" s="9">
        <v>0.2121212121212121</v>
      </c>
      <c r="F43" s="10">
        <v>16</v>
      </c>
      <c r="G43" s="9">
        <v>0.48484848484848486</v>
      </c>
      <c r="H43" s="10">
        <v>8</v>
      </c>
      <c r="I43" s="9">
        <v>0.24242424242424243</v>
      </c>
      <c r="J43" s="10">
        <v>1</v>
      </c>
      <c r="K43" s="9">
        <v>3.0303030303030304E-2</v>
      </c>
      <c r="L43" s="10">
        <v>4</v>
      </c>
      <c r="M43" s="9">
        <v>0.12121212121212122</v>
      </c>
      <c r="N43" s="10">
        <v>1</v>
      </c>
      <c r="O43" s="9">
        <v>3.0303030303030304E-2</v>
      </c>
      <c r="P43" s="10">
        <v>3</v>
      </c>
      <c r="Q43" s="11">
        <v>9.0909090909090912E-2</v>
      </c>
    </row>
    <row r="46" spans="1:25" ht="18">
      <c r="A46" s="1"/>
    </row>
    <row r="48" spans="1:25" ht="18" customHeight="1">
      <c r="A48" s="267" t="s">
        <v>445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</row>
    <row r="49" spans="1:25" ht="15" customHeight="1">
      <c r="A49" s="268"/>
      <c r="B49" s="271" t="s">
        <v>32</v>
      </c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3"/>
    </row>
    <row r="50" spans="1:25" ht="66" customHeight="1">
      <c r="A50" s="269"/>
      <c r="B50" s="274" t="s">
        <v>33</v>
      </c>
      <c r="C50" s="275"/>
      <c r="D50" s="275" t="s">
        <v>34</v>
      </c>
      <c r="E50" s="275"/>
      <c r="F50" s="275" t="s">
        <v>35</v>
      </c>
      <c r="G50" s="275"/>
      <c r="H50" s="275" t="s">
        <v>36</v>
      </c>
      <c r="I50" s="275"/>
      <c r="J50" s="275" t="s">
        <v>37</v>
      </c>
      <c r="K50" s="275"/>
      <c r="L50" s="275" t="s">
        <v>38</v>
      </c>
      <c r="M50" s="275"/>
      <c r="N50" s="275" t="s">
        <v>39</v>
      </c>
      <c r="O50" s="275"/>
      <c r="P50" s="275" t="s">
        <v>40</v>
      </c>
      <c r="Q50" s="275"/>
      <c r="R50" s="275" t="s">
        <v>41</v>
      </c>
      <c r="S50" s="275"/>
      <c r="T50" s="275" t="s">
        <v>42</v>
      </c>
      <c r="U50" s="275"/>
      <c r="V50" s="275" t="s">
        <v>43</v>
      </c>
      <c r="W50" s="275"/>
      <c r="X50" s="275" t="s">
        <v>44</v>
      </c>
      <c r="Y50" s="276"/>
    </row>
    <row r="51" spans="1:25" ht="15" customHeight="1">
      <c r="A51" s="270"/>
      <c r="B51" s="45" t="s">
        <v>4</v>
      </c>
      <c r="C51" s="46" t="s">
        <v>5</v>
      </c>
      <c r="D51" s="46" t="s">
        <v>4</v>
      </c>
      <c r="E51" s="46" t="s">
        <v>5</v>
      </c>
      <c r="F51" s="46" t="s">
        <v>4</v>
      </c>
      <c r="G51" s="46" t="s">
        <v>5</v>
      </c>
      <c r="H51" s="46" t="s">
        <v>4</v>
      </c>
      <c r="I51" s="46" t="s">
        <v>5</v>
      </c>
      <c r="J51" s="46" t="s">
        <v>4</v>
      </c>
      <c r="K51" s="46" t="s">
        <v>5</v>
      </c>
      <c r="L51" s="46" t="s">
        <v>4</v>
      </c>
      <c r="M51" s="46" t="s">
        <v>5</v>
      </c>
      <c r="N51" s="46" t="s">
        <v>4</v>
      </c>
      <c r="O51" s="46" t="s">
        <v>5</v>
      </c>
      <c r="P51" s="46" t="s">
        <v>4</v>
      </c>
      <c r="Q51" s="46" t="s">
        <v>5</v>
      </c>
      <c r="R51" s="46" t="s">
        <v>4</v>
      </c>
      <c r="S51" s="46" t="s">
        <v>5</v>
      </c>
      <c r="T51" s="46" t="s">
        <v>4</v>
      </c>
      <c r="U51" s="46" t="s">
        <v>5</v>
      </c>
      <c r="V51" s="46" t="s">
        <v>4</v>
      </c>
      <c r="W51" s="46" t="s">
        <v>5</v>
      </c>
      <c r="X51" s="46" t="s">
        <v>4</v>
      </c>
      <c r="Y51" s="47" t="s">
        <v>5</v>
      </c>
    </row>
    <row r="52" spans="1:25" ht="15" customHeight="1">
      <c r="A52" s="2" t="s">
        <v>6</v>
      </c>
      <c r="B52" s="4">
        <v>14</v>
      </c>
      <c r="C52" s="5">
        <v>0.4242424242424242</v>
      </c>
      <c r="D52" s="6">
        <v>0</v>
      </c>
      <c r="E52" s="5">
        <v>0</v>
      </c>
      <c r="F52" s="6">
        <v>0</v>
      </c>
      <c r="G52" s="5">
        <v>0</v>
      </c>
      <c r="H52" s="6">
        <v>0</v>
      </c>
      <c r="I52" s="5">
        <v>0</v>
      </c>
      <c r="J52" s="6">
        <v>1</v>
      </c>
      <c r="K52" s="5">
        <v>3.0303030303030304E-2</v>
      </c>
      <c r="L52" s="6">
        <v>6</v>
      </c>
      <c r="M52" s="5">
        <v>0.18181818181818182</v>
      </c>
      <c r="N52" s="6">
        <v>4</v>
      </c>
      <c r="O52" s="5">
        <v>0.12121212121212122</v>
      </c>
      <c r="P52" s="6">
        <v>4</v>
      </c>
      <c r="Q52" s="5">
        <v>0.12121212121212122</v>
      </c>
      <c r="R52" s="6">
        <v>0</v>
      </c>
      <c r="S52" s="5">
        <v>0</v>
      </c>
      <c r="T52" s="6">
        <v>0</v>
      </c>
      <c r="U52" s="5">
        <v>0</v>
      </c>
      <c r="V52" s="6">
        <v>2</v>
      </c>
      <c r="W52" s="5">
        <v>6.0606060606060608E-2</v>
      </c>
      <c r="X52" s="6">
        <v>2</v>
      </c>
      <c r="Y52" s="7">
        <v>6.0606060606060608E-2</v>
      </c>
    </row>
    <row r="53" spans="1:25" ht="15" customHeight="1">
      <c r="A53" s="3" t="s">
        <v>7</v>
      </c>
      <c r="B53" s="8">
        <v>14</v>
      </c>
      <c r="C53" s="9">
        <v>0.4242424242424242</v>
      </c>
      <c r="D53" s="10">
        <v>0</v>
      </c>
      <c r="E53" s="9">
        <v>0</v>
      </c>
      <c r="F53" s="10">
        <v>0</v>
      </c>
      <c r="G53" s="9">
        <v>0</v>
      </c>
      <c r="H53" s="10">
        <v>0</v>
      </c>
      <c r="I53" s="9">
        <v>0</v>
      </c>
      <c r="J53" s="10">
        <v>1</v>
      </c>
      <c r="K53" s="9">
        <v>3.0303030303030304E-2</v>
      </c>
      <c r="L53" s="10">
        <v>6</v>
      </c>
      <c r="M53" s="9">
        <v>0.18181818181818182</v>
      </c>
      <c r="N53" s="10">
        <v>4</v>
      </c>
      <c r="O53" s="9">
        <v>0.12121212121212122</v>
      </c>
      <c r="P53" s="10">
        <v>4</v>
      </c>
      <c r="Q53" s="9">
        <v>0.12121212121212122</v>
      </c>
      <c r="R53" s="10">
        <v>0</v>
      </c>
      <c r="S53" s="9">
        <v>0</v>
      </c>
      <c r="T53" s="10">
        <v>0</v>
      </c>
      <c r="U53" s="9">
        <v>0</v>
      </c>
      <c r="V53" s="10">
        <v>2</v>
      </c>
      <c r="W53" s="9">
        <v>6.0606060606060608E-2</v>
      </c>
      <c r="X53" s="10">
        <v>2</v>
      </c>
      <c r="Y53" s="11">
        <v>6.0606060606060608E-2</v>
      </c>
    </row>
    <row r="56" spans="1:25" ht="21">
      <c r="A56" s="48" t="s">
        <v>260</v>
      </c>
    </row>
    <row r="58" spans="1:25" ht="18" customHeight="1" thickBot="1">
      <c r="A58" s="281" t="s">
        <v>45</v>
      </c>
      <c r="B58" s="281"/>
      <c r="C58" s="281"/>
      <c r="D58" s="281"/>
      <c r="E58" s="281"/>
      <c r="F58" s="281"/>
      <c r="G58" s="281"/>
      <c r="H58" s="281"/>
      <c r="I58" s="281"/>
    </row>
    <row r="59" spans="1:25" ht="15" customHeight="1" thickTop="1">
      <c r="A59" s="268"/>
      <c r="B59" s="283" t="s">
        <v>274</v>
      </c>
      <c r="C59" s="284"/>
      <c r="D59" s="284"/>
      <c r="E59" s="284"/>
      <c r="F59" s="284"/>
      <c r="G59" s="284"/>
      <c r="H59" s="284"/>
      <c r="I59" s="285"/>
    </row>
    <row r="60" spans="1:25" ht="15" customHeight="1">
      <c r="A60" s="269"/>
      <c r="B60" s="282" t="s">
        <v>273</v>
      </c>
      <c r="C60" s="275"/>
      <c r="D60" s="282" t="s">
        <v>272</v>
      </c>
      <c r="E60" s="275"/>
      <c r="F60" s="282" t="s">
        <v>271</v>
      </c>
      <c r="G60" s="275"/>
      <c r="H60" s="282" t="s">
        <v>270</v>
      </c>
      <c r="I60" s="276"/>
    </row>
    <row r="61" spans="1:25" ht="15" customHeight="1" thickBot="1">
      <c r="A61" s="270"/>
      <c r="B61" s="46" t="s">
        <v>4</v>
      </c>
      <c r="C61" s="46" t="s">
        <v>5</v>
      </c>
      <c r="D61" s="46" t="s">
        <v>4</v>
      </c>
      <c r="E61" s="46" t="s">
        <v>5</v>
      </c>
      <c r="F61" s="46" t="s">
        <v>4</v>
      </c>
      <c r="G61" s="46" t="s">
        <v>5</v>
      </c>
      <c r="H61" s="46" t="s">
        <v>4</v>
      </c>
      <c r="I61" s="47" t="s">
        <v>5</v>
      </c>
    </row>
    <row r="62" spans="1:25" ht="15" customHeight="1" thickTop="1">
      <c r="A62" s="2" t="s">
        <v>6</v>
      </c>
      <c r="B62" s="6">
        <v>9</v>
      </c>
      <c r="C62" s="5">
        <v>0.27300000000000002</v>
      </c>
      <c r="D62" s="6">
        <v>11</v>
      </c>
      <c r="E62" s="5">
        <v>0.33333333333333337</v>
      </c>
      <c r="F62" s="6">
        <v>4</v>
      </c>
      <c r="G62" s="5">
        <v>0.12121212121212122</v>
      </c>
      <c r="H62" s="6">
        <v>9</v>
      </c>
      <c r="I62" s="7">
        <v>0.27272727272727271</v>
      </c>
    </row>
    <row r="63" spans="1:25" ht="15" customHeight="1" thickBot="1">
      <c r="A63" s="3" t="s">
        <v>7</v>
      </c>
      <c r="B63" s="10">
        <v>9</v>
      </c>
      <c r="C63" s="9">
        <v>0.27300000000000002</v>
      </c>
      <c r="D63" s="10">
        <v>11</v>
      </c>
      <c r="E63" s="9">
        <v>0.33333333333333337</v>
      </c>
      <c r="F63" s="10">
        <v>4</v>
      </c>
      <c r="G63" s="9">
        <v>0.12121212121212122</v>
      </c>
      <c r="H63" s="10">
        <v>9</v>
      </c>
      <c r="I63" s="11">
        <v>0.27272727272727271</v>
      </c>
    </row>
    <row r="64" spans="1:25" ht="15.75" thickTop="1"/>
    <row r="66" spans="1:13" ht="15.75" thickBot="1">
      <c r="A66" s="257" t="s">
        <v>283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</row>
    <row r="67" spans="1:13" ht="15.75" customHeight="1" thickTop="1">
      <c r="A67" s="258"/>
      <c r="B67" s="286" t="s">
        <v>47</v>
      </c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8"/>
    </row>
    <row r="68" spans="1:13" ht="15" customHeight="1">
      <c r="A68" s="259"/>
      <c r="B68" s="289" t="s">
        <v>48</v>
      </c>
      <c r="C68" s="290"/>
      <c r="D68" s="290"/>
      <c r="E68" s="291"/>
      <c r="F68" s="292" t="s">
        <v>49</v>
      </c>
      <c r="G68" s="290"/>
      <c r="H68" s="290"/>
      <c r="I68" s="291"/>
      <c r="J68" s="292" t="s">
        <v>50</v>
      </c>
      <c r="K68" s="290"/>
      <c r="L68" s="290"/>
      <c r="M68" s="293"/>
    </row>
    <row r="69" spans="1:13" ht="23.25" customHeight="1">
      <c r="A69" s="259"/>
      <c r="B69" s="289" t="s">
        <v>51</v>
      </c>
      <c r="C69" s="290"/>
      <c r="D69" s="290"/>
      <c r="E69" s="291"/>
      <c r="F69" s="292" t="s">
        <v>51</v>
      </c>
      <c r="G69" s="290"/>
      <c r="H69" s="290"/>
      <c r="I69" s="291"/>
      <c r="J69" s="292" t="s">
        <v>51</v>
      </c>
      <c r="K69" s="290"/>
      <c r="L69" s="290"/>
      <c r="M69" s="293"/>
    </row>
    <row r="70" spans="1:13" ht="15" customHeight="1">
      <c r="A70" s="259"/>
      <c r="B70" s="289" t="s">
        <v>284</v>
      </c>
      <c r="C70" s="291"/>
      <c r="D70" s="292" t="s">
        <v>285</v>
      </c>
      <c r="E70" s="291"/>
      <c r="F70" s="292" t="s">
        <v>284</v>
      </c>
      <c r="G70" s="291"/>
      <c r="H70" s="292" t="s">
        <v>285</v>
      </c>
      <c r="I70" s="291"/>
      <c r="J70" s="292" t="s">
        <v>284</v>
      </c>
      <c r="K70" s="291"/>
      <c r="L70" s="292" t="s">
        <v>285</v>
      </c>
      <c r="M70" s="293"/>
    </row>
    <row r="71" spans="1:13" ht="15.75" thickBot="1">
      <c r="A71" s="260"/>
      <c r="B71" s="87" t="s">
        <v>4</v>
      </c>
      <c r="C71" s="88" t="s">
        <v>5</v>
      </c>
      <c r="D71" s="88" t="s">
        <v>4</v>
      </c>
      <c r="E71" s="88" t="s">
        <v>5</v>
      </c>
      <c r="F71" s="88" t="s">
        <v>4</v>
      </c>
      <c r="G71" s="88" t="s">
        <v>5</v>
      </c>
      <c r="H71" s="88" t="s">
        <v>4</v>
      </c>
      <c r="I71" s="88" t="s">
        <v>5</v>
      </c>
      <c r="J71" s="88" t="s">
        <v>4</v>
      </c>
      <c r="K71" s="88" t="s">
        <v>5</v>
      </c>
      <c r="L71" s="88" t="s">
        <v>4</v>
      </c>
      <c r="M71" s="89" t="s">
        <v>5</v>
      </c>
    </row>
    <row r="72" spans="1:13" ht="15.75" thickTop="1">
      <c r="A72" s="77" t="s">
        <v>6</v>
      </c>
      <c r="B72" s="78">
        <v>0</v>
      </c>
      <c r="C72" s="79">
        <v>0</v>
      </c>
      <c r="D72" s="80">
        <v>27</v>
      </c>
      <c r="E72" s="79">
        <v>0.81818181818181823</v>
      </c>
      <c r="F72" s="80">
        <v>0</v>
      </c>
      <c r="G72" s="79">
        <v>0</v>
      </c>
      <c r="H72" s="80">
        <v>1</v>
      </c>
      <c r="I72" s="79">
        <v>3.0303030303030304E-2</v>
      </c>
      <c r="J72" s="80">
        <v>4</v>
      </c>
      <c r="K72" s="79">
        <v>0.12121212121212122</v>
      </c>
      <c r="L72" s="80">
        <v>1</v>
      </c>
      <c r="M72" s="81">
        <v>3.0303030303030304E-2</v>
      </c>
    </row>
    <row r="73" spans="1:13" ht="15.75" thickBot="1">
      <c r="A73" s="82" t="s">
        <v>7</v>
      </c>
      <c r="B73" s="83">
        <v>0</v>
      </c>
      <c r="C73" s="84">
        <v>0</v>
      </c>
      <c r="D73" s="85">
        <v>27</v>
      </c>
      <c r="E73" s="84">
        <v>0.81818181818181823</v>
      </c>
      <c r="F73" s="85">
        <v>0</v>
      </c>
      <c r="G73" s="84">
        <v>0</v>
      </c>
      <c r="H73" s="85">
        <v>1</v>
      </c>
      <c r="I73" s="84">
        <v>3.0303030303030304E-2</v>
      </c>
      <c r="J73" s="85">
        <v>4</v>
      </c>
      <c r="K73" s="84">
        <v>0.12121212121212122</v>
      </c>
      <c r="L73" s="85">
        <v>1</v>
      </c>
      <c r="M73" s="86">
        <v>3.0303030303030304E-2</v>
      </c>
    </row>
    <row r="74" spans="1:13" ht="15.75" thickTop="1"/>
    <row r="76" spans="1:13" ht="18" customHeight="1">
      <c r="A76" s="267" t="s">
        <v>52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</row>
    <row r="77" spans="1:13" ht="15" customHeight="1">
      <c r="A77" s="268"/>
      <c r="B77" s="271" t="s">
        <v>53</v>
      </c>
      <c r="C77" s="272"/>
      <c r="D77" s="272"/>
      <c r="E77" s="272"/>
      <c r="F77" s="272"/>
      <c r="G77" s="272"/>
      <c r="H77" s="272"/>
      <c r="I77" s="272"/>
      <c r="J77" s="272"/>
      <c r="K77" s="273"/>
    </row>
    <row r="78" spans="1:13" ht="15" customHeight="1">
      <c r="A78" s="269"/>
      <c r="B78" s="274" t="s">
        <v>54</v>
      </c>
      <c r="C78" s="275"/>
      <c r="D78" s="275" t="s">
        <v>55</v>
      </c>
      <c r="E78" s="275"/>
      <c r="F78" s="275" t="s">
        <v>56</v>
      </c>
      <c r="G78" s="275"/>
      <c r="H78" s="275" t="s">
        <v>57</v>
      </c>
      <c r="I78" s="275"/>
      <c r="J78" s="275" t="s">
        <v>58</v>
      </c>
      <c r="K78" s="276"/>
    </row>
    <row r="79" spans="1:13" ht="15" customHeight="1">
      <c r="A79" s="270"/>
      <c r="B79" s="45" t="s">
        <v>4</v>
      </c>
      <c r="C79" s="46" t="s">
        <v>5</v>
      </c>
      <c r="D79" s="46" t="s">
        <v>4</v>
      </c>
      <c r="E79" s="46" t="s">
        <v>5</v>
      </c>
      <c r="F79" s="46" t="s">
        <v>4</v>
      </c>
      <c r="G79" s="46" t="s">
        <v>5</v>
      </c>
      <c r="H79" s="46" t="s">
        <v>4</v>
      </c>
      <c r="I79" s="46" t="s">
        <v>5</v>
      </c>
      <c r="J79" s="46" t="s">
        <v>4</v>
      </c>
      <c r="K79" s="47" t="s">
        <v>5</v>
      </c>
    </row>
    <row r="80" spans="1:13" ht="15" customHeight="1">
      <c r="A80" s="2" t="s">
        <v>6</v>
      </c>
      <c r="B80" s="4">
        <v>5</v>
      </c>
      <c r="C80" s="5">
        <v>0.15151515151515152</v>
      </c>
      <c r="D80" s="6">
        <v>19</v>
      </c>
      <c r="E80" s="5">
        <v>0.5757575757575758</v>
      </c>
      <c r="F80" s="6">
        <v>7</v>
      </c>
      <c r="G80" s="5">
        <v>0.2121212121212121</v>
      </c>
      <c r="H80" s="6">
        <v>1</v>
      </c>
      <c r="I80" s="5">
        <v>3.0303030303030304E-2</v>
      </c>
      <c r="J80" s="6">
        <v>1</v>
      </c>
      <c r="K80" s="7">
        <v>3.0303030303030304E-2</v>
      </c>
    </row>
    <row r="81" spans="1:11" ht="15" customHeight="1">
      <c r="A81" s="3" t="s">
        <v>7</v>
      </c>
      <c r="B81" s="8">
        <v>5</v>
      </c>
      <c r="C81" s="9">
        <v>0.15151515151515152</v>
      </c>
      <c r="D81" s="10">
        <v>19</v>
      </c>
      <c r="E81" s="9">
        <v>0.5757575757575758</v>
      </c>
      <c r="F81" s="10">
        <v>7</v>
      </c>
      <c r="G81" s="9">
        <v>0.2121212121212121</v>
      </c>
      <c r="H81" s="10">
        <v>1</v>
      </c>
      <c r="I81" s="9">
        <v>3.0303030303030304E-2</v>
      </c>
      <c r="J81" s="10">
        <v>1</v>
      </c>
      <c r="K81" s="11">
        <v>3.0303030303030304E-2</v>
      </c>
    </row>
    <row r="84" spans="1:11">
      <c r="A84" s="328" t="s">
        <v>442</v>
      </c>
    </row>
    <row r="86" spans="1:11" ht="18" customHeight="1">
      <c r="A86" s="267" t="s">
        <v>59</v>
      </c>
      <c r="B86" s="267"/>
      <c r="C86" s="267"/>
      <c r="D86" s="267"/>
      <c r="E86" s="267"/>
    </row>
    <row r="87" spans="1:11" ht="15" customHeight="1">
      <c r="A87" s="268"/>
      <c r="B87" s="271" t="s">
        <v>60</v>
      </c>
      <c r="C87" s="272"/>
      <c r="D87" s="272"/>
      <c r="E87" s="273"/>
    </row>
    <row r="88" spans="1:11" ht="15" customHeight="1">
      <c r="A88" s="269"/>
      <c r="B88" s="274" t="s">
        <v>61</v>
      </c>
      <c r="C88" s="275"/>
      <c r="D88" s="275" t="s">
        <v>62</v>
      </c>
      <c r="E88" s="276"/>
    </row>
    <row r="89" spans="1:11" ht="15" customHeight="1">
      <c r="A89" s="270"/>
      <c r="B89" s="45" t="s">
        <v>4</v>
      </c>
      <c r="C89" s="46" t="s">
        <v>5</v>
      </c>
      <c r="D89" s="46" t="s">
        <v>4</v>
      </c>
      <c r="E89" s="47" t="s">
        <v>5</v>
      </c>
    </row>
    <row r="90" spans="1:11" ht="15" customHeight="1">
      <c r="A90" s="2" t="s">
        <v>6</v>
      </c>
      <c r="B90" s="4">
        <v>17</v>
      </c>
      <c r="C90" s="5">
        <v>0.89473684210526316</v>
      </c>
      <c r="D90" s="6">
        <v>2</v>
      </c>
      <c r="E90" s="7">
        <v>0.10526315789473685</v>
      </c>
    </row>
    <row r="91" spans="1:11" ht="15" customHeight="1">
      <c r="A91" s="3" t="s">
        <v>7</v>
      </c>
      <c r="B91" s="8">
        <v>17</v>
      </c>
      <c r="C91" s="9">
        <v>0.89473684210526316</v>
      </c>
      <c r="D91" s="10">
        <v>2</v>
      </c>
      <c r="E91" s="11">
        <v>0.10526315789473685</v>
      </c>
    </row>
    <row r="94" spans="1:11" ht="18">
      <c r="A94" s="1"/>
    </row>
    <row r="95" spans="1:11">
      <c r="A95" s="328" t="s">
        <v>443</v>
      </c>
    </row>
    <row r="96" spans="1:11" ht="18" customHeight="1">
      <c r="A96" s="267" t="s">
        <v>63</v>
      </c>
      <c r="B96" s="267"/>
      <c r="C96" s="267"/>
      <c r="D96" s="267"/>
      <c r="E96" s="267"/>
    </row>
    <row r="97" spans="1:7" ht="15" customHeight="1">
      <c r="A97" s="268"/>
      <c r="B97" s="271" t="s">
        <v>441</v>
      </c>
      <c r="C97" s="272"/>
      <c r="D97" s="272"/>
      <c r="E97" s="273"/>
    </row>
    <row r="98" spans="1:7" ht="15" customHeight="1">
      <c r="A98" s="269"/>
      <c r="B98" s="274" t="s">
        <v>23</v>
      </c>
      <c r="C98" s="275"/>
      <c r="D98" s="275" t="s">
        <v>24</v>
      </c>
      <c r="E98" s="276"/>
    </row>
    <row r="99" spans="1:7" ht="15" customHeight="1">
      <c r="A99" s="270"/>
      <c r="B99" s="45" t="s">
        <v>4</v>
      </c>
      <c r="C99" s="46" t="s">
        <v>5</v>
      </c>
      <c r="D99" s="46" t="s">
        <v>4</v>
      </c>
      <c r="E99" s="47" t="s">
        <v>5</v>
      </c>
    </row>
    <row r="100" spans="1:7" ht="15" customHeight="1">
      <c r="A100" s="2" t="s">
        <v>6</v>
      </c>
      <c r="B100" s="4">
        <v>12</v>
      </c>
      <c r="C100" s="5">
        <v>0.375</v>
      </c>
      <c r="D100" s="6">
        <v>20</v>
      </c>
      <c r="E100" s="7">
        <v>0.625</v>
      </c>
    </row>
    <row r="101" spans="1:7" ht="15" customHeight="1">
      <c r="A101" s="3" t="s">
        <v>7</v>
      </c>
      <c r="B101" s="8">
        <v>12</v>
      </c>
      <c r="C101" s="9">
        <v>0.375</v>
      </c>
      <c r="D101" s="10">
        <v>20</v>
      </c>
      <c r="E101" s="11">
        <v>0.625</v>
      </c>
    </row>
    <row r="104" spans="1:7" ht="18">
      <c r="A104" s="1"/>
    </row>
    <row r="105" spans="1:7">
      <c r="A105" s="328" t="s">
        <v>444</v>
      </c>
    </row>
    <row r="106" spans="1:7" ht="18" customHeight="1">
      <c r="A106" s="267" t="s">
        <v>65</v>
      </c>
      <c r="B106" s="267"/>
      <c r="C106" s="267"/>
      <c r="D106" s="267"/>
      <c r="E106" s="267"/>
      <c r="F106" s="267"/>
      <c r="G106" s="267"/>
    </row>
    <row r="107" spans="1:7" ht="15" customHeight="1">
      <c r="A107" s="268"/>
      <c r="B107" s="271" t="s">
        <v>66</v>
      </c>
      <c r="C107" s="272"/>
      <c r="D107" s="272"/>
      <c r="E107" s="272"/>
      <c r="F107" s="272"/>
      <c r="G107" s="273"/>
    </row>
    <row r="108" spans="1:7" ht="30" customHeight="1">
      <c r="A108" s="269"/>
      <c r="B108" s="274" t="s">
        <v>67</v>
      </c>
      <c r="C108" s="275"/>
      <c r="D108" s="275" t="s">
        <v>68</v>
      </c>
      <c r="E108" s="275"/>
      <c r="F108" s="275" t="s">
        <v>30</v>
      </c>
      <c r="G108" s="276"/>
    </row>
    <row r="109" spans="1:7" ht="15" customHeight="1">
      <c r="A109" s="270"/>
      <c r="B109" s="45" t="s">
        <v>4</v>
      </c>
      <c r="C109" s="46" t="s">
        <v>5</v>
      </c>
      <c r="D109" s="46" t="s">
        <v>4</v>
      </c>
      <c r="E109" s="46" t="s">
        <v>5</v>
      </c>
      <c r="F109" s="46" t="s">
        <v>4</v>
      </c>
      <c r="G109" s="47" t="s">
        <v>5</v>
      </c>
    </row>
    <row r="110" spans="1:7" ht="15" customHeight="1">
      <c r="A110" s="2" t="s">
        <v>6</v>
      </c>
      <c r="B110" s="4">
        <v>0</v>
      </c>
      <c r="C110" s="5">
        <v>0</v>
      </c>
      <c r="D110" s="6">
        <v>3</v>
      </c>
      <c r="E110" s="5">
        <v>0.42857142857142855</v>
      </c>
      <c r="F110" s="6">
        <v>4</v>
      </c>
      <c r="G110" s="7">
        <v>0.57142857142857151</v>
      </c>
    </row>
    <row r="111" spans="1:7" ht="15" customHeight="1">
      <c r="A111" s="3" t="s">
        <v>7</v>
      </c>
      <c r="B111" s="8">
        <v>0</v>
      </c>
      <c r="C111" s="9">
        <v>0</v>
      </c>
      <c r="D111" s="10">
        <v>3</v>
      </c>
      <c r="E111" s="9">
        <v>0.42857142857142855</v>
      </c>
      <c r="F111" s="10">
        <v>4</v>
      </c>
      <c r="G111" s="11">
        <v>0.57142857142857151</v>
      </c>
    </row>
    <row r="114" spans="1:19" ht="18">
      <c r="A114" s="1"/>
    </row>
    <row r="116" spans="1:19" ht="18" customHeight="1">
      <c r="A116" s="267" t="s">
        <v>69</v>
      </c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</row>
    <row r="117" spans="1:19" ht="15" customHeight="1">
      <c r="A117" s="268"/>
      <c r="B117" s="271" t="s">
        <v>70</v>
      </c>
      <c r="C117" s="272"/>
      <c r="D117" s="272"/>
      <c r="E117" s="272"/>
      <c r="F117" s="272" t="s">
        <v>71</v>
      </c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3"/>
    </row>
    <row r="118" spans="1:19" ht="27.95" customHeight="1">
      <c r="A118" s="269"/>
      <c r="B118" s="274" t="s">
        <v>72</v>
      </c>
      <c r="C118" s="275"/>
      <c r="D118" s="275" t="s">
        <v>73</v>
      </c>
      <c r="E118" s="275"/>
      <c r="F118" s="275" t="s">
        <v>74</v>
      </c>
      <c r="G118" s="275"/>
      <c r="H118" s="275" t="s">
        <v>75</v>
      </c>
      <c r="I118" s="275"/>
      <c r="J118" s="275" t="s">
        <v>76</v>
      </c>
      <c r="K118" s="275"/>
      <c r="L118" s="275" t="s">
        <v>77</v>
      </c>
      <c r="M118" s="275"/>
      <c r="N118" s="275" t="s">
        <v>78</v>
      </c>
      <c r="O118" s="275"/>
      <c r="P118" s="275" t="s">
        <v>79</v>
      </c>
      <c r="Q118" s="275"/>
      <c r="R118" s="275" t="s">
        <v>80</v>
      </c>
      <c r="S118" s="276"/>
    </row>
    <row r="119" spans="1:19" ht="15" customHeight="1">
      <c r="A119" s="270"/>
      <c r="B119" s="45" t="s">
        <v>4</v>
      </c>
      <c r="C119" s="46" t="s">
        <v>5</v>
      </c>
      <c r="D119" s="46" t="s">
        <v>4</v>
      </c>
      <c r="E119" s="46" t="s">
        <v>5</v>
      </c>
      <c r="F119" s="46" t="s">
        <v>4</v>
      </c>
      <c r="G119" s="46" t="s">
        <v>5</v>
      </c>
      <c r="H119" s="46" t="s">
        <v>4</v>
      </c>
      <c r="I119" s="46" t="s">
        <v>5</v>
      </c>
      <c r="J119" s="46" t="s">
        <v>4</v>
      </c>
      <c r="K119" s="46" t="s">
        <v>5</v>
      </c>
      <c r="L119" s="46" t="s">
        <v>4</v>
      </c>
      <c r="M119" s="46" t="s">
        <v>5</v>
      </c>
      <c r="N119" s="46" t="s">
        <v>4</v>
      </c>
      <c r="O119" s="46" t="s">
        <v>5</v>
      </c>
      <c r="P119" s="46" t="s">
        <v>4</v>
      </c>
      <c r="Q119" s="46" t="s">
        <v>5</v>
      </c>
      <c r="R119" s="46" t="s">
        <v>4</v>
      </c>
      <c r="S119" s="47" t="s">
        <v>5</v>
      </c>
    </row>
    <row r="120" spans="1:19" ht="15" customHeight="1">
      <c r="A120" s="2" t="s">
        <v>6</v>
      </c>
      <c r="B120" s="4">
        <v>2</v>
      </c>
      <c r="C120" s="5">
        <v>6.0606060606060608E-2</v>
      </c>
      <c r="D120" s="6">
        <v>31</v>
      </c>
      <c r="E120" s="5">
        <v>0.93939393939393934</v>
      </c>
      <c r="F120" s="6">
        <v>22</v>
      </c>
      <c r="G120" s="5">
        <v>0.66666666666666674</v>
      </c>
      <c r="H120" s="6">
        <v>2</v>
      </c>
      <c r="I120" s="5">
        <v>6.0606060606060608E-2</v>
      </c>
      <c r="J120" s="6">
        <v>3</v>
      </c>
      <c r="K120" s="5">
        <v>9.0909090909090912E-2</v>
      </c>
      <c r="L120" s="6">
        <v>2</v>
      </c>
      <c r="M120" s="5">
        <v>6.0606060606060608E-2</v>
      </c>
      <c r="N120" s="6">
        <v>3</v>
      </c>
      <c r="O120" s="5">
        <v>9.0909090909090912E-2</v>
      </c>
      <c r="P120" s="6">
        <v>1</v>
      </c>
      <c r="Q120" s="5">
        <v>3.0303030303030304E-2</v>
      </c>
      <c r="R120" s="6">
        <v>0</v>
      </c>
      <c r="S120" s="7">
        <v>0</v>
      </c>
    </row>
    <row r="121" spans="1:19" ht="15" customHeight="1">
      <c r="A121" s="3" t="s">
        <v>7</v>
      </c>
      <c r="B121" s="8">
        <v>2</v>
      </c>
      <c r="C121" s="9">
        <v>6.0606060606060608E-2</v>
      </c>
      <c r="D121" s="10">
        <v>31</v>
      </c>
      <c r="E121" s="9">
        <v>0.93939393939393934</v>
      </c>
      <c r="F121" s="10">
        <v>22</v>
      </c>
      <c r="G121" s="9">
        <v>0.66666666666666674</v>
      </c>
      <c r="H121" s="10">
        <v>2</v>
      </c>
      <c r="I121" s="9">
        <v>6.0606060606060608E-2</v>
      </c>
      <c r="J121" s="10">
        <v>3</v>
      </c>
      <c r="K121" s="9">
        <v>9.0909090909090912E-2</v>
      </c>
      <c r="L121" s="10">
        <v>2</v>
      </c>
      <c r="M121" s="9">
        <v>6.0606060606060608E-2</v>
      </c>
      <c r="N121" s="10">
        <v>3</v>
      </c>
      <c r="O121" s="9">
        <v>9.0909090909090912E-2</v>
      </c>
      <c r="P121" s="10">
        <v>1</v>
      </c>
      <c r="Q121" s="9">
        <v>3.0303030303030304E-2</v>
      </c>
      <c r="R121" s="10">
        <v>0</v>
      </c>
      <c r="S121" s="11">
        <v>0</v>
      </c>
    </row>
    <row r="124" spans="1:19" ht="18">
      <c r="A124" s="1"/>
    </row>
    <row r="126" spans="1:19" ht="18" customHeight="1">
      <c r="A126" s="267" t="s">
        <v>81</v>
      </c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</row>
    <row r="127" spans="1:19" ht="15" customHeight="1">
      <c r="A127" s="268"/>
      <c r="B127" s="271" t="s">
        <v>82</v>
      </c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3"/>
    </row>
    <row r="128" spans="1:19" ht="28.5" customHeight="1">
      <c r="A128" s="269"/>
      <c r="B128" s="274" t="s">
        <v>83</v>
      </c>
      <c r="C128" s="275"/>
      <c r="D128" s="275" t="s">
        <v>84</v>
      </c>
      <c r="E128" s="275"/>
      <c r="F128" s="275" t="s">
        <v>85</v>
      </c>
      <c r="G128" s="275"/>
      <c r="H128" s="275" t="s">
        <v>86</v>
      </c>
      <c r="I128" s="275"/>
      <c r="J128" s="275" t="s">
        <v>87</v>
      </c>
      <c r="K128" s="275"/>
      <c r="L128" s="275" t="s">
        <v>88</v>
      </c>
      <c r="M128" s="275"/>
      <c r="N128" s="275" t="s">
        <v>89</v>
      </c>
      <c r="O128" s="275"/>
      <c r="P128" s="275" t="s">
        <v>90</v>
      </c>
      <c r="Q128" s="276"/>
    </row>
    <row r="129" spans="1:19" ht="15" customHeight="1">
      <c r="A129" s="270"/>
      <c r="B129" s="45" t="s">
        <v>4</v>
      </c>
      <c r="C129" s="46" t="s">
        <v>5</v>
      </c>
      <c r="D129" s="46" t="s">
        <v>4</v>
      </c>
      <c r="E129" s="46" t="s">
        <v>5</v>
      </c>
      <c r="F129" s="46" t="s">
        <v>4</v>
      </c>
      <c r="G129" s="46" t="s">
        <v>5</v>
      </c>
      <c r="H129" s="46" t="s">
        <v>4</v>
      </c>
      <c r="I129" s="46" t="s">
        <v>5</v>
      </c>
      <c r="J129" s="46" t="s">
        <v>4</v>
      </c>
      <c r="K129" s="46" t="s">
        <v>5</v>
      </c>
      <c r="L129" s="46" t="s">
        <v>4</v>
      </c>
      <c r="M129" s="46" t="s">
        <v>5</v>
      </c>
      <c r="N129" s="46" t="s">
        <v>4</v>
      </c>
      <c r="O129" s="46" t="s">
        <v>5</v>
      </c>
      <c r="P129" s="46" t="s">
        <v>4</v>
      </c>
      <c r="Q129" s="47" t="s">
        <v>5</v>
      </c>
    </row>
    <row r="130" spans="1:19" ht="15" customHeight="1">
      <c r="A130" s="2" t="s">
        <v>6</v>
      </c>
      <c r="B130" s="4">
        <v>2</v>
      </c>
      <c r="C130" s="5">
        <v>6.4516129032258063E-2</v>
      </c>
      <c r="D130" s="6">
        <v>6</v>
      </c>
      <c r="E130" s="5">
        <v>0.19354838709677419</v>
      </c>
      <c r="F130" s="6">
        <v>10</v>
      </c>
      <c r="G130" s="5">
        <v>0.32258064516129031</v>
      </c>
      <c r="H130" s="6">
        <v>3</v>
      </c>
      <c r="I130" s="5">
        <v>9.6774193548387094E-2</v>
      </c>
      <c r="J130" s="6">
        <v>9</v>
      </c>
      <c r="K130" s="5">
        <v>0.29032258064516125</v>
      </c>
      <c r="L130" s="6">
        <v>0</v>
      </c>
      <c r="M130" s="5">
        <v>0</v>
      </c>
      <c r="N130" s="6">
        <v>1</v>
      </c>
      <c r="O130" s="5">
        <v>3.2258064516129031E-2</v>
      </c>
      <c r="P130" s="6">
        <v>0</v>
      </c>
      <c r="Q130" s="7">
        <v>0</v>
      </c>
    </row>
    <row r="131" spans="1:19" ht="15" customHeight="1">
      <c r="A131" s="3" t="s">
        <v>7</v>
      </c>
      <c r="B131" s="8">
        <v>2</v>
      </c>
      <c r="C131" s="9">
        <v>6.4516129032258063E-2</v>
      </c>
      <c r="D131" s="10">
        <v>6</v>
      </c>
      <c r="E131" s="9">
        <v>0.19354838709677419</v>
      </c>
      <c r="F131" s="10">
        <v>10</v>
      </c>
      <c r="G131" s="9">
        <v>0.32258064516129031</v>
      </c>
      <c r="H131" s="10">
        <v>3</v>
      </c>
      <c r="I131" s="9">
        <v>9.6774193548387094E-2</v>
      </c>
      <c r="J131" s="10">
        <v>9</v>
      </c>
      <c r="K131" s="9">
        <v>0.29032258064516125</v>
      </c>
      <c r="L131" s="10">
        <v>0</v>
      </c>
      <c r="M131" s="9">
        <v>0</v>
      </c>
      <c r="N131" s="10">
        <v>1</v>
      </c>
      <c r="O131" s="9">
        <v>3.2258064516129031E-2</v>
      </c>
      <c r="P131" s="10">
        <v>0</v>
      </c>
      <c r="Q131" s="11">
        <v>0</v>
      </c>
    </row>
    <row r="134" spans="1:19" ht="18">
      <c r="A134" s="1"/>
    </row>
    <row r="136" spans="1:19" ht="18" customHeight="1">
      <c r="A136" s="267" t="s">
        <v>91</v>
      </c>
      <c r="B136" s="267"/>
      <c r="C136" s="267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</row>
    <row r="137" spans="1:19" ht="15" customHeight="1">
      <c r="A137" s="268"/>
      <c r="B137" s="271" t="s">
        <v>92</v>
      </c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3"/>
    </row>
    <row r="138" spans="1:19" ht="15" customHeight="1">
      <c r="A138" s="269"/>
      <c r="B138" s="274" t="s">
        <v>93</v>
      </c>
      <c r="C138" s="275"/>
      <c r="D138" s="275" t="s">
        <v>94</v>
      </c>
      <c r="E138" s="275"/>
      <c r="F138" s="275" t="s">
        <v>95</v>
      </c>
      <c r="G138" s="275"/>
      <c r="H138" s="275" t="s">
        <v>96</v>
      </c>
      <c r="I138" s="275"/>
      <c r="J138" s="275" t="s">
        <v>97</v>
      </c>
      <c r="K138" s="275"/>
      <c r="L138" s="275" t="s">
        <v>98</v>
      </c>
      <c r="M138" s="276"/>
    </row>
    <row r="139" spans="1:19" ht="15" customHeight="1">
      <c r="A139" s="270"/>
      <c r="B139" s="45" t="s">
        <v>4</v>
      </c>
      <c r="C139" s="46" t="s">
        <v>5</v>
      </c>
      <c r="D139" s="46" t="s">
        <v>4</v>
      </c>
      <c r="E139" s="46" t="s">
        <v>5</v>
      </c>
      <c r="F139" s="46" t="s">
        <v>4</v>
      </c>
      <c r="G139" s="46" t="s">
        <v>5</v>
      </c>
      <c r="H139" s="46" t="s">
        <v>4</v>
      </c>
      <c r="I139" s="46" t="s">
        <v>5</v>
      </c>
      <c r="J139" s="46" t="s">
        <v>4</v>
      </c>
      <c r="K139" s="46" t="s">
        <v>5</v>
      </c>
      <c r="L139" s="46" t="s">
        <v>4</v>
      </c>
      <c r="M139" s="47" t="s">
        <v>5</v>
      </c>
    </row>
    <row r="140" spans="1:19" ht="15" customHeight="1">
      <c r="A140" s="2" t="s">
        <v>6</v>
      </c>
      <c r="B140" s="4">
        <v>26</v>
      </c>
      <c r="C140" s="5">
        <v>0.8125</v>
      </c>
      <c r="D140" s="6">
        <v>3</v>
      </c>
      <c r="E140" s="5">
        <v>9.375E-2</v>
      </c>
      <c r="F140" s="6">
        <v>2</v>
      </c>
      <c r="G140" s="5">
        <v>6.25E-2</v>
      </c>
      <c r="H140" s="6">
        <v>0</v>
      </c>
      <c r="I140" s="5">
        <v>0</v>
      </c>
      <c r="J140" s="6">
        <v>0</v>
      </c>
      <c r="K140" s="5">
        <v>0</v>
      </c>
      <c r="L140" s="6">
        <v>1</v>
      </c>
      <c r="M140" s="7">
        <v>3.125E-2</v>
      </c>
    </row>
    <row r="141" spans="1:19" ht="15" customHeight="1">
      <c r="A141" s="3" t="s">
        <v>7</v>
      </c>
      <c r="B141" s="8">
        <v>26</v>
      </c>
      <c r="C141" s="9">
        <v>0.8125</v>
      </c>
      <c r="D141" s="10">
        <v>3</v>
      </c>
      <c r="E141" s="9">
        <v>9.375E-2</v>
      </c>
      <c r="F141" s="10">
        <v>2</v>
      </c>
      <c r="G141" s="9">
        <v>6.25E-2</v>
      </c>
      <c r="H141" s="10">
        <v>0</v>
      </c>
      <c r="I141" s="9">
        <v>0</v>
      </c>
      <c r="J141" s="10">
        <v>0</v>
      </c>
      <c r="K141" s="9">
        <v>0</v>
      </c>
      <c r="L141" s="10">
        <v>1</v>
      </c>
      <c r="M141" s="11">
        <v>3.125E-2</v>
      </c>
    </row>
    <row r="144" spans="1:19" ht="15.75" thickBot="1">
      <c r="A144" s="257" t="s">
        <v>99</v>
      </c>
      <c r="B144" s="257"/>
      <c r="C144" s="257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</row>
    <row r="145" spans="1:57" ht="61.5" customHeight="1" thickTop="1">
      <c r="A145" s="258"/>
      <c r="B145" s="261" t="s">
        <v>100</v>
      </c>
      <c r="C145" s="262"/>
      <c r="D145" s="262" t="s">
        <v>101</v>
      </c>
      <c r="E145" s="262"/>
      <c r="F145" s="262" t="s">
        <v>102</v>
      </c>
      <c r="G145" s="262"/>
      <c r="H145" s="262" t="s">
        <v>103</v>
      </c>
      <c r="I145" s="262"/>
      <c r="J145" s="262" t="s">
        <v>104</v>
      </c>
      <c r="K145" s="262"/>
      <c r="L145" s="262" t="s">
        <v>105</v>
      </c>
      <c r="M145" s="262"/>
      <c r="N145" s="262" t="s">
        <v>106</v>
      </c>
      <c r="O145" s="262"/>
      <c r="P145" s="262" t="s">
        <v>107</v>
      </c>
      <c r="Q145" s="262"/>
      <c r="R145" s="262" t="s">
        <v>108</v>
      </c>
      <c r="S145" s="263"/>
    </row>
    <row r="146" spans="1:57">
      <c r="A146" s="259"/>
      <c r="B146" s="264" t="s">
        <v>110</v>
      </c>
      <c r="C146" s="265"/>
      <c r="D146" s="265" t="s">
        <v>24</v>
      </c>
      <c r="E146" s="265"/>
      <c r="F146" s="265" t="s">
        <v>24</v>
      </c>
      <c r="G146" s="265"/>
      <c r="H146" s="265" t="s">
        <v>110</v>
      </c>
      <c r="I146" s="265"/>
      <c r="J146" s="265" t="s">
        <v>110</v>
      </c>
      <c r="K146" s="265"/>
      <c r="L146" s="265" t="s">
        <v>110</v>
      </c>
      <c r="M146" s="265"/>
      <c r="N146" s="265" t="s">
        <v>110</v>
      </c>
      <c r="O146" s="265"/>
      <c r="P146" s="265" t="s">
        <v>110</v>
      </c>
      <c r="Q146" s="265"/>
      <c r="R146" s="265" t="s">
        <v>110</v>
      </c>
      <c r="S146" s="266"/>
    </row>
    <row r="147" spans="1:57" ht="15.75" thickBot="1">
      <c r="A147" s="260"/>
      <c r="B147" s="87" t="s">
        <v>4</v>
      </c>
      <c r="C147" s="88" t="s">
        <v>5</v>
      </c>
      <c r="D147" s="88" t="s">
        <v>4</v>
      </c>
      <c r="E147" s="88" t="s">
        <v>5</v>
      </c>
      <c r="F147" s="88" t="s">
        <v>4</v>
      </c>
      <c r="G147" s="88" t="s">
        <v>5</v>
      </c>
      <c r="H147" s="88" t="s">
        <v>4</v>
      </c>
      <c r="I147" s="88" t="s">
        <v>5</v>
      </c>
      <c r="J147" s="88" t="s">
        <v>4</v>
      </c>
      <c r="K147" s="88" t="s">
        <v>5</v>
      </c>
      <c r="L147" s="88" t="s">
        <v>4</v>
      </c>
      <c r="M147" s="88" t="s">
        <v>5</v>
      </c>
      <c r="N147" s="88" t="s">
        <v>4</v>
      </c>
      <c r="O147" s="88" t="s">
        <v>5</v>
      </c>
      <c r="P147" s="88" t="s">
        <v>4</v>
      </c>
      <c r="Q147" s="88" t="s">
        <v>5</v>
      </c>
      <c r="R147" s="88" t="s">
        <v>4</v>
      </c>
      <c r="S147" s="89" t="s">
        <v>5</v>
      </c>
    </row>
    <row r="148" spans="1:57" ht="16.5" thickTop="1" thickBot="1">
      <c r="A148" s="93" t="s">
        <v>6</v>
      </c>
      <c r="B148" s="94">
        <v>17</v>
      </c>
      <c r="C148" s="95">
        <f>B148/($B148+$D148+$F148+$H148+$J148+$L148+$N148+$P148+$R148)</f>
        <v>0.22666666666666666</v>
      </c>
      <c r="D148" s="96">
        <v>6</v>
      </c>
      <c r="E148" s="95">
        <f>D148/($B148+$D148+$F148+$H148+$J148+$L148+$N148+$P148+$R148)</f>
        <v>0.08</v>
      </c>
      <c r="F148" s="96">
        <v>1</v>
      </c>
      <c r="G148" s="95">
        <f>F148/($B148+$D148+$F148+$H148+$J148+$L148+$N148+$P148+$R148)</f>
        <v>1.3333333333333334E-2</v>
      </c>
      <c r="H148" s="96">
        <v>4</v>
      </c>
      <c r="I148" s="95">
        <f>H148/($B148+$D148+$F148+$H148+$J148+$L148+$N148+$P148+$R148)</f>
        <v>5.3333333333333337E-2</v>
      </c>
      <c r="J148" s="96">
        <v>0</v>
      </c>
      <c r="K148" s="95">
        <f>J148/($B148+$D148+$F148+$H148+$J148+$L148+$N148+$P148+$R148)</f>
        <v>0</v>
      </c>
      <c r="L148" s="96">
        <v>24</v>
      </c>
      <c r="M148" s="95">
        <f>L148/($B148+$D148+$F148+$H148+$J148+$L148+$N148+$P148+$R148)</f>
        <v>0.32</v>
      </c>
      <c r="N148" s="96">
        <v>21</v>
      </c>
      <c r="O148" s="95">
        <f>N148/($B148+$D148+$F148+$H148+$J148+$L148+$N148+$P148+$R148)</f>
        <v>0.28000000000000003</v>
      </c>
      <c r="P148" s="96">
        <v>1</v>
      </c>
      <c r="Q148" s="95">
        <f>P148/($B148+$D148+$F148+$H148+$J148+$L148+$N148+$P148+$R148)</f>
        <v>1.3333333333333334E-2</v>
      </c>
      <c r="R148" s="96">
        <v>1</v>
      </c>
      <c r="S148" s="95">
        <f>R148/($B148+$D148+$F148+$H148+$J148+$L148+$N148+$P148+$R148)</f>
        <v>1.3333333333333334E-2</v>
      </c>
    </row>
    <row r="149" spans="1:57" ht="15.75" thickTop="1"/>
    <row r="150" spans="1:57" ht="18" customHeight="1" thickBot="1">
      <c r="A150" s="267" t="s">
        <v>111</v>
      </c>
      <c r="B150" s="267"/>
      <c r="C150" s="267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7"/>
      <c r="AV150" s="267"/>
      <c r="AW150" s="267"/>
      <c r="AX150" s="267"/>
      <c r="AY150" s="267"/>
      <c r="AZ150" s="267"/>
      <c r="BA150" s="267"/>
      <c r="BB150" s="267"/>
      <c r="BC150" s="267"/>
      <c r="BD150" s="267"/>
      <c r="BE150" s="267"/>
    </row>
    <row r="151" spans="1:57" ht="15" customHeight="1">
      <c r="A151" s="268"/>
      <c r="B151" s="271" t="s">
        <v>112</v>
      </c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2"/>
      <c r="AJ151" s="272"/>
      <c r="AK151" s="272"/>
      <c r="AL151" s="272"/>
      <c r="AM151" s="272"/>
      <c r="AN151" s="272"/>
      <c r="AO151" s="272"/>
      <c r="AP151" s="272"/>
      <c r="AQ151" s="272"/>
      <c r="AR151" s="272"/>
      <c r="AS151" s="272"/>
      <c r="AT151" s="272"/>
      <c r="AU151" s="272"/>
      <c r="AV151" s="272"/>
      <c r="AW151" s="272"/>
      <c r="AX151" s="272"/>
      <c r="AY151" s="272"/>
      <c r="AZ151" s="272"/>
      <c r="BA151" s="272"/>
      <c r="BB151" s="272"/>
      <c r="BC151" s="272"/>
      <c r="BD151" s="272"/>
      <c r="BE151" s="273"/>
    </row>
    <row r="152" spans="1:57" ht="108.75" customHeight="1">
      <c r="A152" s="269"/>
      <c r="B152" s="274" t="s">
        <v>113</v>
      </c>
      <c r="C152" s="275"/>
      <c r="D152" s="275" t="s">
        <v>114</v>
      </c>
      <c r="E152" s="275"/>
      <c r="F152" s="275" t="s">
        <v>115</v>
      </c>
      <c r="G152" s="275"/>
      <c r="H152" s="275" t="s">
        <v>116</v>
      </c>
      <c r="I152" s="275"/>
      <c r="J152" s="275" t="s">
        <v>117</v>
      </c>
      <c r="K152" s="275"/>
      <c r="L152" s="275" t="s">
        <v>118</v>
      </c>
      <c r="M152" s="275"/>
      <c r="N152" s="275" t="s">
        <v>119</v>
      </c>
      <c r="O152" s="275"/>
      <c r="P152" s="275" t="s">
        <v>120</v>
      </c>
      <c r="Q152" s="275"/>
      <c r="R152" s="275" t="s">
        <v>121</v>
      </c>
      <c r="S152" s="275"/>
      <c r="T152" s="275" t="s">
        <v>122</v>
      </c>
      <c r="U152" s="275"/>
      <c r="V152" s="275" t="s">
        <v>123</v>
      </c>
      <c r="W152" s="275"/>
      <c r="X152" s="275" t="s">
        <v>124</v>
      </c>
      <c r="Y152" s="275"/>
      <c r="Z152" s="275" t="s">
        <v>125</v>
      </c>
      <c r="AA152" s="275"/>
      <c r="AB152" s="275" t="s">
        <v>126</v>
      </c>
      <c r="AC152" s="275"/>
      <c r="AD152" s="275" t="s">
        <v>127</v>
      </c>
      <c r="AE152" s="275"/>
      <c r="AF152" s="275" t="s">
        <v>128</v>
      </c>
      <c r="AG152" s="275"/>
      <c r="AH152" s="275" t="s">
        <v>129</v>
      </c>
      <c r="AI152" s="275"/>
      <c r="AJ152" s="275" t="s">
        <v>130</v>
      </c>
      <c r="AK152" s="275"/>
      <c r="AL152" s="275" t="s">
        <v>131</v>
      </c>
      <c r="AM152" s="275"/>
      <c r="AN152" s="275" t="s">
        <v>132</v>
      </c>
      <c r="AO152" s="275"/>
      <c r="AP152" s="275" t="s">
        <v>133</v>
      </c>
      <c r="AQ152" s="275"/>
      <c r="AR152" s="275" t="s">
        <v>134</v>
      </c>
      <c r="AS152" s="275"/>
      <c r="AT152" s="275" t="s">
        <v>135</v>
      </c>
      <c r="AU152" s="275"/>
      <c r="AV152" s="275" t="s">
        <v>136</v>
      </c>
      <c r="AW152" s="275"/>
      <c r="AX152" s="275" t="s">
        <v>137</v>
      </c>
      <c r="AY152" s="275"/>
      <c r="AZ152" s="275" t="s">
        <v>138</v>
      </c>
      <c r="BA152" s="275"/>
      <c r="BB152" s="275" t="s">
        <v>139</v>
      </c>
      <c r="BC152" s="275"/>
      <c r="BD152" s="275" t="s">
        <v>140</v>
      </c>
      <c r="BE152" s="276"/>
    </row>
    <row r="153" spans="1:57" ht="15" customHeight="1">
      <c r="A153" s="270"/>
      <c r="B153" s="45" t="s">
        <v>4</v>
      </c>
      <c r="C153" s="46" t="s">
        <v>5</v>
      </c>
      <c r="D153" s="46" t="s">
        <v>4</v>
      </c>
      <c r="E153" s="46" t="s">
        <v>5</v>
      </c>
      <c r="F153" s="46" t="s">
        <v>4</v>
      </c>
      <c r="G153" s="46" t="s">
        <v>5</v>
      </c>
      <c r="H153" s="46" t="s">
        <v>4</v>
      </c>
      <c r="I153" s="46" t="s">
        <v>5</v>
      </c>
      <c r="J153" s="46" t="s">
        <v>4</v>
      </c>
      <c r="K153" s="46" t="s">
        <v>5</v>
      </c>
      <c r="L153" s="46" t="s">
        <v>4</v>
      </c>
      <c r="M153" s="46" t="s">
        <v>5</v>
      </c>
      <c r="N153" s="46" t="s">
        <v>4</v>
      </c>
      <c r="O153" s="46" t="s">
        <v>5</v>
      </c>
      <c r="P153" s="46" t="s">
        <v>4</v>
      </c>
      <c r="Q153" s="46" t="s">
        <v>5</v>
      </c>
      <c r="R153" s="46" t="s">
        <v>4</v>
      </c>
      <c r="S153" s="46" t="s">
        <v>5</v>
      </c>
      <c r="T153" s="46" t="s">
        <v>4</v>
      </c>
      <c r="U153" s="46" t="s">
        <v>5</v>
      </c>
      <c r="V153" s="46" t="s">
        <v>4</v>
      </c>
      <c r="W153" s="46" t="s">
        <v>5</v>
      </c>
      <c r="X153" s="46" t="s">
        <v>4</v>
      </c>
      <c r="Y153" s="46" t="s">
        <v>5</v>
      </c>
      <c r="Z153" s="46" t="s">
        <v>4</v>
      </c>
      <c r="AA153" s="46" t="s">
        <v>5</v>
      </c>
      <c r="AB153" s="46" t="s">
        <v>4</v>
      </c>
      <c r="AC153" s="46" t="s">
        <v>5</v>
      </c>
      <c r="AD153" s="46" t="s">
        <v>4</v>
      </c>
      <c r="AE153" s="46" t="s">
        <v>5</v>
      </c>
      <c r="AF153" s="46" t="s">
        <v>4</v>
      </c>
      <c r="AG153" s="46" t="s">
        <v>5</v>
      </c>
      <c r="AH153" s="46" t="s">
        <v>4</v>
      </c>
      <c r="AI153" s="46" t="s">
        <v>5</v>
      </c>
      <c r="AJ153" s="46" t="s">
        <v>4</v>
      </c>
      <c r="AK153" s="46" t="s">
        <v>5</v>
      </c>
      <c r="AL153" s="46" t="s">
        <v>4</v>
      </c>
      <c r="AM153" s="46" t="s">
        <v>5</v>
      </c>
      <c r="AN153" s="46" t="s">
        <v>4</v>
      </c>
      <c r="AO153" s="46" t="s">
        <v>5</v>
      </c>
      <c r="AP153" s="46" t="s">
        <v>4</v>
      </c>
      <c r="AQ153" s="46" t="s">
        <v>5</v>
      </c>
      <c r="AR153" s="46" t="s">
        <v>4</v>
      </c>
      <c r="AS153" s="46" t="s">
        <v>5</v>
      </c>
      <c r="AT153" s="46" t="s">
        <v>4</v>
      </c>
      <c r="AU153" s="46" t="s">
        <v>5</v>
      </c>
      <c r="AV153" s="46" t="s">
        <v>4</v>
      </c>
      <c r="AW153" s="46" t="s">
        <v>5</v>
      </c>
      <c r="AX153" s="46" t="s">
        <v>4</v>
      </c>
      <c r="AY153" s="46" t="s">
        <v>5</v>
      </c>
      <c r="AZ153" s="46" t="s">
        <v>4</v>
      </c>
      <c r="BA153" s="46" t="s">
        <v>5</v>
      </c>
      <c r="BB153" s="46" t="s">
        <v>4</v>
      </c>
      <c r="BC153" s="46" t="s">
        <v>5</v>
      </c>
      <c r="BD153" s="46" t="s">
        <v>4</v>
      </c>
      <c r="BE153" s="47" t="s">
        <v>5</v>
      </c>
    </row>
    <row r="154" spans="1:57" ht="15" customHeight="1">
      <c r="A154" s="2" t="s">
        <v>6</v>
      </c>
      <c r="B154" s="4">
        <v>0</v>
      </c>
      <c r="C154" s="5">
        <v>0</v>
      </c>
      <c r="D154" s="6">
        <v>0</v>
      </c>
      <c r="E154" s="5">
        <v>0</v>
      </c>
      <c r="F154" s="6">
        <v>0</v>
      </c>
      <c r="G154" s="5">
        <v>0</v>
      </c>
      <c r="H154" s="6">
        <v>0</v>
      </c>
      <c r="I154" s="5">
        <v>0</v>
      </c>
      <c r="J154" s="6">
        <v>0</v>
      </c>
      <c r="K154" s="5">
        <v>0</v>
      </c>
      <c r="L154" s="6">
        <v>0</v>
      </c>
      <c r="M154" s="5">
        <v>0</v>
      </c>
      <c r="N154" s="6">
        <v>0</v>
      </c>
      <c r="O154" s="5">
        <v>0</v>
      </c>
      <c r="P154" s="6">
        <v>0</v>
      </c>
      <c r="Q154" s="5">
        <v>0</v>
      </c>
      <c r="R154" s="6">
        <v>0</v>
      </c>
      <c r="S154" s="5">
        <v>0</v>
      </c>
      <c r="T154" s="6">
        <v>0</v>
      </c>
      <c r="U154" s="5">
        <v>0</v>
      </c>
      <c r="V154" s="6">
        <v>0</v>
      </c>
      <c r="W154" s="5">
        <v>0</v>
      </c>
      <c r="X154" s="6">
        <v>0</v>
      </c>
      <c r="Y154" s="5">
        <v>0</v>
      </c>
      <c r="Z154" s="6">
        <v>1</v>
      </c>
      <c r="AA154" s="5">
        <v>3.0303030303030304E-2</v>
      </c>
      <c r="AB154" s="6">
        <v>0</v>
      </c>
      <c r="AC154" s="5">
        <v>0</v>
      </c>
      <c r="AD154" s="6">
        <v>20</v>
      </c>
      <c r="AE154" s="5">
        <v>0.60606060606060608</v>
      </c>
      <c r="AF154" s="6">
        <v>1</v>
      </c>
      <c r="AG154" s="5">
        <v>3.0303030303030304E-2</v>
      </c>
      <c r="AH154" s="6">
        <v>0</v>
      </c>
      <c r="AI154" s="5">
        <v>0</v>
      </c>
      <c r="AJ154" s="6">
        <v>0</v>
      </c>
      <c r="AK154" s="5">
        <v>0</v>
      </c>
      <c r="AL154" s="6">
        <v>1</v>
      </c>
      <c r="AM154" s="5">
        <v>3.0303030303030304E-2</v>
      </c>
      <c r="AN154" s="6">
        <v>0</v>
      </c>
      <c r="AO154" s="5">
        <v>0</v>
      </c>
      <c r="AP154" s="6">
        <v>1</v>
      </c>
      <c r="AQ154" s="5">
        <v>3.0303030303030304E-2</v>
      </c>
      <c r="AR154" s="6">
        <v>4</v>
      </c>
      <c r="AS154" s="5">
        <v>0.12121212121212122</v>
      </c>
      <c r="AT154" s="6">
        <v>0</v>
      </c>
      <c r="AU154" s="5">
        <v>0</v>
      </c>
      <c r="AV154" s="6">
        <v>3</v>
      </c>
      <c r="AW154" s="5">
        <v>9.0909090909090912E-2</v>
      </c>
      <c r="AX154" s="6">
        <v>0</v>
      </c>
      <c r="AY154" s="5">
        <v>0</v>
      </c>
      <c r="AZ154" s="6">
        <v>0</v>
      </c>
      <c r="BA154" s="5">
        <v>0</v>
      </c>
      <c r="BB154" s="6">
        <v>2</v>
      </c>
      <c r="BC154" s="5">
        <v>6.0606060606060608E-2</v>
      </c>
      <c r="BD154" s="6">
        <v>0</v>
      </c>
      <c r="BE154" s="7">
        <v>0</v>
      </c>
    </row>
    <row r="155" spans="1:57" ht="15" customHeight="1">
      <c r="A155" s="3" t="s">
        <v>7</v>
      </c>
      <c r="B155" s="8">
        <v>0</v>
      </c>
      <c r="C155" s="9">
        <v>0</v>
      </c>
      <c r="D155" s="10">
        <v>0</v>
      </c>
      <c r="E155" s="9">
        <v>0</v>
      </c>
      <c r="F155" s="10">
        <v>0</v>
      </c>
      <c r="G155" s="9">
        <v>0</v>
      </c>
      <c r="H155" s="10">
        <v>0</v>
      </c>
      <c r="I155" s="9">
        <v>0</v>
      </c>
      <c r="J155" s="10">
        <v>0</v>
      </c>
      <c r="K155" s="9">
        <v>0</v>
      </c>
      <c r="L155" s="10">
        <v>0</v>
      </c>
      <c r="M155" s="9">
        <v>0</v>
      </c>
      <c r="N155" s="10">
        <v>0</v>
      </c>
      <c r="O155" s="9">
        <v>0</v>
      </c>
      <c r="P155" s="10">
        <v>0</v>
      </c>
      <c r="Q155" s="9">
        <v>0</v>
      </c>
      <c r="R155" s="10">
        <v>0</v>
      </c>
      <c r="S155" s="9">
        <v>0</v>
      </c>
      <c r="T155" s="10">
        <v>0</v>
      </c>
      <c r="U155" s="9">
        <v>0</v>
      </c>
      <c r="V155" s="10">
        <v>0</v>
      </c>
      <c r="W155" s="9">
        <v>0</v>
      </c>
      <c r="X155" s="10">
        <v>0</v>
      </c>
      <c r="Y155" s="9">
        <v>0</v>
      </c>
      <c r="Z155" s="10">
        <v>1</v>
      </c>
      <c r="AA155" s="9">
        <v>3.0303030303030304E-2</v>
      </c>
      <c r="AB155" s="10">
        <v>0</v>
      </c>
      <c r="AC155" s="9">
        <v>0</v>
      </c>
      <c r="AD155" s="10">
        <v>20</v>
      </c>
      <c r="AE155" s="9">
        <v>0.60606060606060608</v>
      </c>
      <c r="AF155" s="10">
        <v>1</v>
      </c>
      <c r="AG155" s="9">
        <v>3.0303030303030304E-2</v>
      </c>
      <c r="AH155" s="10">
        <v>0</v>
      </c>
      <c r="AI155" s="9">
        <v>0</v>
      </c>
      <c r="AJ155" s="10">
        <v>0</v>
      </c>
      <c r="AK155" s="9">
        <v>0</v>
      </c>
      <c r="AL155" s="10">
        <v>1</v>
      </c>
      <c r="AM155" s="9">
        <v>3.0303030303030304E-2</v>
      </c>
      <c r="AN155" s="10">
        <v>0</v>
      </c>
      <c r="AO155" s="9">
        <v>0</v>
      </c>
      <c r="AP155" s="10">
        <v>1</v>
      </c>
      <c r="AQ155" s="9">
        <v>3.0303030303030304E-2</v>
      </c>
      <c r="AR155" s="10">
        <v>4</v>
      </c>
      <c r="AS155" s="9">
        <v>0.12121212121212122</v>
      </c>
      <c r="AT155" s="10">
        <v>0</v>
      </c>
      <c r="AU155" s="9">
        <v>0</v>
      </c>
      <c r="AV155" s="10">
        <v>3</v>
      </c>
      <c r="AW155" s="9">
        <v>9.0909090909090912E-2</v>
      </c>
      <c r="AX155" s="10">
        <v>0</v>
      </c>
      <c r="AY155" s="9">
        <v>0</v>
      </c>
      <c r="AZ155" s="10">
        <v>0</v>
      </c>
      <c r="BA155" s="9">
        <v>0</v>
      </c>
      <c r="BB155" s="10">
        <v>2</v>
      </c>
      <c r="BC155" s="9">
        <v>6.0606060606060608E-2</v>
      </c>
      <c r="BD155" s="10">
        <v>0</v>
      </c>
      <c r="BE155" s="11">
        <v>0</v>
      </c>
    </row>
    <row r="158" spans="1:57" ht="21">
      <c r="A158" s="48" t="s">
        <v>261</v>
      </c>
    </row>
    <row r="159" spans="1:57">
      <c r="A159" s="328" t="s">
        <v>446</v>
      </c>
    </row>
    <row r="160" spans="1:57" ht="18" customHeight="1" thickBot="1">
      <c r="A160" s="267" t="s">
        <v>141</v>
      </c>
      <c r="B160" s="267"/>
      <c r="C160" s="267"/>
      <c r="D160" s="267"/>
      <c r="E160" s="267"/>
      <c r="F160" s="267"/>
      <c r="G160" s="267"/>
      <c r="H160" s="267"/>
      <c r="I160" s="267"/>
      <c r="J160" s="267"/>
      <c r="K160" s="267"/>
      <c r="L160" s="267"/>
      <c r="M160" s="267"/>
    </row>
    <row r="161" spans="1:13" ht="27.75" customHeight="1" thickTop="1">
      <c r="A161" s="268" t="s">
        <v>411</v>
      </c>
      <c r="B161" s="271" t="s">
        <v>142</v>
      </c>
      <c r="C161" s="272"/>
      <c r="D161" s="272"/>
      <c r="E161" s="272" t="s">
        <v>143</v>
      </c>
      <c r="F161" s="272"/>
      <c r="G161" s="272"/>
      <c r="H161" s="272" t="s">
        <v>144</v>
      </c>
      <c r="I161" s="272"/>
      <c r="J161" s="272"/>
      <c r="K161" s="272" t="s">
        <v>145</v>
      </c>
      <c r="L161" s="272"/>
      <c r="M161" s="273"/>
    </row>
    <row r="162" spans="1:13" ht="15" customHeight="1" thickBot="1">
      <c r="A162" s="270"/>
      <c r="B162" s="45" t="s">
        <v>4</v>
      </c>
      <c r="C162" s="46" t="s">
        <v>146</v>
      </c>
      <c r="D162" s="46" t="s">
        <v>147</v>
      </c>
      <c r="E162" s="46" t="s">
        <v>4</v>
      </c>
      <c r="F162" s="46" t="s">
        <v>146</v>
      </c>
      <c r="G162" s="46" t="s">
        <v>147</v>
      </c>
      <c r="H162" s="46" t="s">
        <v>4</v>
      </c>
      <c r="I162" s="46" t="s">
        <v>146</v>
      </c>
      <c r="J162" s="46" t="s">
        <v>147</v>
      </c>
      <c r="K162" s="46" t="s">
        <v>4</v>
      </c>
      <c r="L162" s="46" t="s">
        <v>146</v>
      </c>
      <c r="M162" s="47" t="s">
        <v>147</v>
      </c>
    </row>
    <row r="163" spans="1:13" ht="15" customHeight="1" thickTop="1">
      <c r="A163" s="2" t="s">
        <v>6</v>
      </c>
      <c r="B163" s="4">
        <v>14</v>
      </c>
      <c r="C163" s="12">
        <v>4.3571428571428577</v>
      </c>
      <c r="D163" s="16">
        <v>2.1342317247536768</v>
      </c>
      <c r="E163" s="6">
        <v>14</v>
      </c>
      <c r="F163" s="12">
        <v>5.7142857142857144</v>
      </c>
      <c r="G163" s="12">
        <v>1.2043875831929896</v>
      </c>
      <c r="H163" s="6">
        <v>14</v>
      </c>
      <c r="I163" s="12">
        <v>4.0714285714285721</v>
      </c>
      <c r="J163" s="12">
        <v>2.0177781274036479</v>
      </c>
      <c r="K163" s="6">
        <v>14</v>
      </c>
      <c r="L163" s="12">
        <v>5.5714285714285712</v>
      </c>
      <c r="M163" s="13">
        <v>1.1578684470436789</v>
      </c>
    </row>
    <row r="164" spans="1:13" ht="15" customHeight="1" thickBot="1">
      <c r="A164" s="3" t="s">
        <v>7</v>
      </c>
      <c r="B164" s="8">
        <v>14</v>
      </c>
      <c r="C164" s="14">
        <v>4.3571428571428577</v>
      </c>
      <c r="D164" s="17">
        <v>2.1342317247536768</v>
      </c>
      <c r="E164" s="10">
        <v>14</v>
      </c>
      <c r="F164" s="14">
        <v>5.7142857142857144</v>
      </c>
      <c r="G164" s="14">
        <v>1.2043875831929896</v>
      </c>
      <c r="H164" s="10">
        <v>14</v>
      </c>
      <c r="I164" s="14">
        <v>4.0714285714285721</v>
      </c>
      <c r="J164" s="14">
        <v>2.0177781274036479</v>
      </c>
      <c r="K164" s="10">
        <v>14</v>
      </c>
      <c r="L164" s="14">
        <v>5.5714285714285712</v>
      </c>
      <c r="M164" s="15">
        <v>1.1578684470436789</v>
      </c>
    </row>
    <row r="165" spans="1:13" ht="15.75" thickTop="1"/>
    <row r="167" spans="1:13" ht="18">
      <c r="A167" s="1"/>
    </row>
    <row r="169" spans="1:13" ht="18" customHeight="1" thickBot="1">
      <c r="A169" s="267" t="s">
        <v>141</v>
      </c>
      <c r="B169" s="267"/>
      <c r="C169" s="267"/>
      <c r="D169" s="267"/>
      <c r="E169" s="267"/>
      <c r="F169" s="267"/>
      <c r="G169" s="267"/>
      <c r="H169" s="267"/>
      <c r="I169" s="267"/>
      <c r="J169" s="267"/>
      <c r="K169" s="267"/>
      <c r="L169" s="267"/>
      <c r="M169" s="267"/>
    </row>
    <row r="170" spans="1:13" ht="29.25" customHeight="1" thickTop="1">
      <c r="A170" s="268" t="s">
        <v>411</v>
      </c>
      <c r="B170" s="271" t="s">
        <v>148</v>
      </c>
      <c r="C170" s="272"/>
      <c r="D170" s="272"/>
      <c r="E170" s="272" t="s">
        <v>149</v>
      </c>
      <c r="F170" s="272"/>
      <c r="G170" s="272"/>
      <c r="H170" s="272" t="s">
        <v>150</v>
      </c>
      <c r="I170" s="272"/>
      <c r="J170" s="272"/>
      <c r="K170" s="272" t="s">
        <v>151</v>
      </c>
      <c r="L170" s="272"/>
      <c r="M170" s="273"/>
    </row>
    <row r="171" spans="1:13" ht="15" customHeight="1" thickBot="1">
      <c r="A171" s="270"/>
      <c r="B171" s="45" t="s">
        <v>4</v>
      </c>
      <c r="C171" s="46" t="s">
        <v>146</v>
      </c>
      <c r="D171" s="46" t="s">
        <v>147</v>
      </c>
      <c r="E171" s="46" t="s">
        <v>4</v>
      </c>
      <c r="F171" s="46" t="s">
        <v>146</v>
      </c>
      <c r="G171" s="46" t="s">
        <v>147</v>
      </c>
      <c r="H171" s="46" t="s">
        <v>4</v>
      </c>
      <c r="I171" s="46" t="s">
        <v>146</v>
      </c>
      <c r="J171" s="46" t="s">
        <v>147</v>
      </c>
      <c r="K171" s="46" t="s">
        <v>4</v>
      </c>
      <c r="L171" s="46" t="s">
        <v>146</v>
      </c>
      <c r="M171" s="47" t="s">
        <v>147</v>
      </c>
    </row>
    <row r="172" spans="1:13" ht="15" customHeight="1" thickTop="1">
      <c r="A172" s="2" t="s">
        <v>6</v>
      </c>
      <c r="B172" s="4">
        <v>14</v>
      </c>
      <c r="C172" s="12">
        <v>5.8571428571428577</v>
      </c>
      <c r="D172" s="16">
        <v>0.77032888651964315</v>
      </c>
      <c r="E172" s="6">
        <v>14</v>
      </c>
      <c r="F172" s="12">
        <v>5.1428571428571432</v>
      </c>
      <c r="G172" s="12">
        <v>1.6104057232283402</v>
      </c>
      <c r="H172" s="6">
        <v>14</v>
      </c>
      <c r="I172" s="12">
        <v>5.4285714285714288</v>
      </c>
      <c r="J172" s="12">
        <v>1.5548576840284829</v>
      </c>
      <c r="K172" s="6">
        <v>14</v>
      </c>
      <c r="L172" s="12">
        <v>4.7142857142857135</v>
      </c>
      <c r="M172" s="13">
        <v>1.9778998741311229</v>
      </c>
    </row>
    <row r="173" spans="1:13" ht="15" customHeight="1" thickBot="1">
      <c r="A173" s="3" t="s">
        <v>7</v>
      </c>
      <c r="B173" s="8">
        <v>14</v>
      </c>
      <c r="C173" s="14">
        <v>5.8571428571428577</v>
      </c>
      <c r="D173" s="17">
        <v>0.77032888651964315</v>
      </c>
      <c r="E173" s="10">
        <v>14</v>
      </c>
      <c r="F173" s="14">
        <v>5.1428571428571432</v>
      </c>
      <c r="G173" s="14">
        <v>1.6104057232283402</v>
      </c>
      <c r="H173" s="10">
        <v>14</v>
      </c>
      <c r="I173" s="14">
        <v>5.4285714285714288</v>
      </c>
      <c r="J173" s="14">
        <v>1.5548576840284829</v>
      </c>
      <c r="K173" s="10">
        <v>14</v>
      </c>
      <c r="L173" s="14">
        <v>4.7142857142857135</v>
      </c>
      <c r="M173" s="15">
        <v>1.9778998741311229</v>
      </c>
    </row>
    <row r="174" spans="1:13" ht="15.75" thickTop="1"/>
    <row r="176" spans="1:13" ht="21">
      <c r="A176" s="48" t="s">
        <v>262</v>
      </c>
    </row>
    <row r="177" spans="1:17">
      <c r="A177" s="328" t="s">
        <v>447</v>
      </c>
    </row>
    <row r="178" spans="1:17" ht="18" customHeight="1" thickBot="1">
      <c r="A178" s="257" t="s">
        <v>152</v>
      </c>
      <c r="B178" s="329"/>
      <c r="C178" s="329"/>
      <c r="D178" s="329"/>
      <c r="E178" s="329"/>
      <c r="F178" s="329"/>
      <c r="G178" s="329"/>
      <c r="H178" s="329"/>
      <c r="I178" s="329"/>
      <c r="J178" s="329"/>
      <c r="K178" s="329"/>
      <c r="L178" s="329"/>
      <c r="M178" s="329"/>
      <c r="N178" s="329"/>
      <c r="O178" s="329"/>
      <c r="P178" s="329"/>
      <c r="Q178" s="330"/>
    </row>
    <row r="179" spans="1:17" ht="32.25" customHeight="1" thickTop="1">
      <c r="A179" s="268" t="s">
        <v>411</v>
      </c>
      <c r="B179" s="271" t="s">
        <v>153</v>
      </c>
      <c r="C179" s="272"/>
      <c r="D179" s="272"/>
      <c r="E179" s="272" t="s">
        <v>154</v>
      </c>
      <c r="F179" s="272"/>
      <c r="G179" s="272"/>
      <c r="H179" s="272" t="s">
        <v>155</v>
      </c>
      <c r="I179" s="272"/>
      <c r="J179" s="272"/>
      <c r="K179" s="272" t="s">
        <v>156</v>
      </c>
      <c r="L179" s="272"/>
      <c r="M179" s="272"/>
      <c r="N179" s="331" t="s">
        <v>157</v>
      </c>
      <c r="O179" s="332"/>
      <c r="P179" s="333"/>
      <c r="Q179" s="330"/>
    </row>
    <row r="180" spans="1:17" ht="15" customHeight="1" thickBot="1">
      <c r="A180" s="270"/>
      <c r="B180" s="45" t="s">
        <v>4</v>
      </c>
      <c r="C180" s="46" t="s">
        <v>146</v>
      </c>
      <c r="D180" s="46" t="s">
        <v>147</v>
      </c>
      <c r="E180" s="46" t="s">
        <v>4</v>
      </c>
      <c r="F180" s="46" t="s">
        <v>146</v>
      </c>
      <c r="G180" s="46" t="s">
        <v>147</v>
      </c>
      <c r="H180" s="46" t="s">
        <v>4</v>
      </c>
      <c r="I180" s="46" t="s">
        <v>146</v>
      </c>
      <c r="J180" s="46" t="s">
        <v>147</v>
      </c>
      <c r="K180" s="46" t="s">
        <v>4</v>
      </c>
      <c r="L180" s="46" t="s">
        <v>146</v>
      </c>
      <c r="M180" s="46" t="s">
        <v>147</v>
      </c>
      <c r="N180" s="46" t="s">
        <v>4</v>
      </c>
      <c r="O180" s="46" t="s">
        <v>146</v>
      </c>
      <c r="P180" s="47" t="s">
        <v>147</v>
      </c>
      <c r="Q180" s="330"/>
    </row>
    <row r="181" spans="1:17" ht="15" customHeight="1" thickTop="1">
      <c r="A181" s="2" t="s">
        <v>6</v>
      </c>
      <c r="B181" s="4">
        <v>27</v>
      </c>
      <c r="C181" s="12">
        <v>5.4074074074074074</v>
      </c>
      <c r="D181" s="16">
        <v>1.2483607485036361</v>
      </c>
      <c r="E181" s="6">
        <v>27</v>
      </c>
      <c r="F181" s="12">
        <v>4.333333333333333</v>
      </c>
      <c r="G181" s="12">
        <v>1.9611613513818404</v>
      </c>
      <c r="H181" s="6">
        <v>27</v>
      </c>
      <c r="I181" s="12">
        <v>3.4444444444444451</v>
      </c>
      <c r="J181" s="12">
        <v>1.5525000516123697</v>
      </c>
      <c r="K181" s="6">
        <v>27</v>
      </c>
      <c r="L181" s="12">
        <v>4.1851851851851851</v>
      </c>
      <c r="M181" s="12">
        <v>1.798226413335716</v>
      </c>
      <c r="N181" s="6">
        <v>28</v>
      </c>
      <c r="O181" s="12">
        <v>5.3571428571428577</v>
      </c>
      <c r="P181" s="13">
        <v>1.2535663410560172</v>
      </c>
      <c r="Q181" s="330"/>
    </row>
    <row r="182" spans="1:17" ht="15" customHeight="1" thickBot="1">
      <c r="A182" s="3" t="s">
        <v>7</v>
      </c>
      <c r="B182" s="8">
        <v>27</v>
      </c>
      <c r="C182" s="14">
        <v>5.4074074074074074</v>
      </c>
      <c r="D182" s="17">
        <v>1.2483607485036361</v>
      </c>
      <c r="E182" s="10">
        <v>27</v>
      </c>
      <c r="F182" s="14">
        <v>4.333333333333333</v>
      </c>
      <c r="G182" s="14">
        <v>1.9611613513818404</v>
      </c>
      <c r="H182" s="10">
        <v>27</v>
      </c>
      <c r="I182" s="14">
        <v>3.4444444444444451</v>
      </c>
      <c r="J182" s="14">
        <v>1.5525000516123697</v>
      </c>
      <c r="K182" s="10">
        <v>27</v>
      </c>
      <c r="L182" s="14">
        <v>4.1851851851851851</v>
      </c>
      <c r="M182" s="14">
        <v>1.798226413335716</v>
      </c>
      <c r="N182" s="10">
        <v>28</v>
      </c>
      <c r="O182" s="14">
        <v>5.3571428571428577</v>
      </c>
      <c r="P182" s="15">
        <v>1.2535663410560172</v>
      </c>
      <c r="Q182" s="330"/>
    </row>
    <row r="183" spans="1:17" ht="15.75" thickTop="1"/>
    <row r="185" spans="1:17" ht="21">
      <c r="A185" s="48" t="s">
        <v>263</v>
      </c>
    </row>
    <row r="186" spans="1:17">
      <c r="A186" s="328" t="s">
        <v>448</v>
      </c>
    </row>
    <row r="187" spans="1:17" ht="18" customHeight="1" thickBot="1">
      <c r="A187" s="267" t="s">
        <v>158</v>
      </c>
      <c r="B187" s="267"/>
      <c r="C187" s="267"/>
      <c r="D187" s="267"/>
      <c r="E187" s="267"/>
      <c r="F187" s="267"/>
      <c r="G187" s="267"/>
      <c r="H187" s="267"/>
      <c r="I187" s="267"/>
      <c r="J187" s="267"/>
      <c r="K187" s="267"/>
      <c r="L187" s="267"/>
      <c r="M187" s="267"/>
    </row>
    <row r="188" spans="1:17" ht="15" customHeight="1" thickTop="1">
      <c r="A188" s="268" t="s">
        <v>411</v>
      </c>
      <c r="B188" s="271" t="s">
        <v>452</v>
      </c>
      <c r="C188" s="272"/>
      <c r="D188" s="272"/>
      <c r="E188" s="272" t="s">
        <v>453</v>
      </c>
      <c r="F188" s="272"/>
      <c r="G188" s="272"/>
      <c r="H188" s="272" t="s">
        <v>454</v>
      </c>
      <c r="I188" s="272"/>
      <c r="J188" s="272"/>
      <c r="K188" s="272" t="s">
        <v>455</v>
      </c>
      <c r="L188" s="272"/>
      <c r="M188" s="273"/>
    </row>
    <row r="189" spans="1:17" ht="15" customHeight="1" thickBot="1">
      <c r="A189" s="270"/>
      <c r="B189" s="45" t="s">
        <v>4</v>
      </c>
      <c r="C189" s="46" t="s">
        <v>146</v>
      </c>
      <c r="D189" s="46" t="s">
        <v>147</v>
      </c>
      <c r="E189" s="46" t="s">
        <v>4</v>
      </c>
      <c r="F189" s="46" t="s">
        <v>146</v>
      </c>
      <c r="G189" s="46" t="s">
        <v>147</v>
      </c>
      <c r="H189" s="46" t="s">
        <v>4</v>
      </c>
      <c r="I189" s="46" t="s">
        <v>146</v>
      </c>
      <c r="J189" s="46" t="s">
        <v>456</v>
      </c>
      <c r="K189" s="46" t="s">
        <v>4</v>
      </c>
      <c r="L189" s="46" t="s">
        <v>146</v>
      </c>
      <c r="M189" s="47" t="s">
        <v>456</v>
      </c>
    </row>
    <row r="190" spans="1:17" ht="15" customHeight="1" thickTop="1">
      <c r="A190" s="2" t="s">
        <v>6</v>
      </c>
      <c r="B190" s="4">
        <v>33</v>
      </c>
      <c r="C190" s="12">
        <v>4.8484848484848486</v>
      </c>
      <c r="D190" s="16">
        <v>1.2021130386015109</v>
      </c>
      <c r="E190" s="6">
        <v>33</v>
      </c>
      <c r="F190" s="12">
        <v>3.4545454545454541</v>
      </c>
      <c r="G190" s="12">
        <v>1.6025547785276539</v>
      </c>
      <c r="H190" s="6">
        <v>33</v>
      </c>
      <c r="I190" s="12">
        <v>3.6969696969696968</v>
      </c>
      <c r="J190" s="12">
        <v>1.828333402392198</v>
      </c>
      <c r="K190" s="6">
        <v>33</v>
      </c>
      <c r="L190" s="12">
        <v>3.7878787878787881</v>
      </c>
      <c r="M190" s="13">
        <v>1.8999601271733271</v>
      </c>
    </row>
    <row r="191" spans="1:17" ht="15" customHeight="1" thickBot="1">
      <c r="A191" s="3" t="s">
        <v>7</v>
      </c>
      <c r="B191" s="8">
        <v>33</v>
      </c>
      <c r="C191" s="14">
        <v>4.8484848484848486</v>
      </c>
      <c r="D191" s="17">
        <v>1.2021130386015109</v>
      </c>
      <c r="E191" s="10">
        <v>33</v>
      </c>
      <c r="F191" s="14">
        <v>3.4545454545454541</v>
      </c>
      <c r="G191" s="14">
        <v>1.6025547785276539</v>
      </c>
      <c r="H191" s="10">
        <v>33</v>
      </c>
      <c r="I191" s="14">
        <v>3.6969696969696968</v>
      </c>
      <c r="J191" s="14">
        <v>1.828333402392198</v>
      </c>
      <c r="K191" s="10">
        <v>33</v>
      </c>
      <c r="L191" s="14">
        <v>3.7878787878787881</v>
      </c>
      <c r="M191" s="15">
        <v>1.8999601271733271</v>
      </c>
    </row>
    <row r="192" spans="1:17" ht="15.75" thickTop="1"/>
    <row r="194" spans="1:19" ht="18">
      <c r="A194" s="1"/>
    </row>
    <row r="196" spans="1:19" ht="18" customHeight="1" thickBot="1">
      <c r="A196" s="337" t="s">
        <v>161</v>
      </c>
      <c r="B196" s="337"/>
      <c r="C196" s="337"/>
      <c r="D196" s="337"/>
      <c r="E196" s="337"/>
      <c r="F196" s="337"/>
      <c r="G196" s="337"/>
      <c r="H196" s="337"/>
      <c r="I196" s="337"/>
      <c r="J196" s="337"/>
      <c r="K196" s="337"/>
      <c r="L196" s="337"/>
      <c r="M196" s="337"/>
      <c r="N196" s="337"/>
      <c r="O196" s="337"/>
      <c r="P196" s="337"/>
      <c r="Q196" s="337"/>
      <c r="R196" s="337"/>
      <c r="S196" s="337"/>
    </row>
    <row r="197" spans="1:19" ht="23.25" customHeight="1" thickTop="1">
      <c r="A197" s="268" t="s">
        <v>411</v>
      </c>
      <c r="B197" s="271" t="s">
        <v>457</v>
      </c>
      <c r="C197" s="272"/>
      <c r="D197" s="272"/>
      <c r="E197" s="272" t="s">
        <v>458</v>
      </c>
      <c r="F197" s="272"/>
      <c r="G197" s="272"/>
      <c r="H197" s="272" t="s">
        <v>459</v>
      </c>
      <c r="I197" s="272"/>
      <c r="J197" s="272"/>
      <c r="K197" s="272" t="s">
        <v>460</v>
      </c>
      <c r="L197" s="272"/>
      <c r="M197" s="272"/>
      <c r="N197" s="331" t="s">
        <v>461</v>
      </c>
      <c r="O197" s="332"/>
      <c r="P197" s="334"/>
      <c r="Q197" s="331" t="s">
        <v>462</v>
      </c>
      <c r="R197" s="332"/>
      <c r="S197" s="333"/>
    </row>
    <row r="198" spans="1:19" ht="15" customHeight="1" thickBot="1">
      <c r="A198" s="270"/>
      <c r="B198" s="45" t="s">
        <v>4</v>
      </c>
      <c r="C198" s="46" t="s">
        <v>146</v>
      </c>
      <c r="D198" s="46" t="s">
        <v>147</v>
      </c>
      <c r="E198" s="46" t="s">
        <v>4</v>
      </c>
      <c r="F198" s="46" t="s">
        <v>146</v>
      </c>
      <c r="G198" s="46" t="s">
        <v>147</v>
      </c>
      <c r="H198" s="46" t="s">
        <v>4</v>
      </c>
      <c r="I198" s="46" t="s">
        <v>146</v>
      </c>
      <c r="J198" s="46" t="s">
        <v>147</v>
      </c>
      <c r="K198" s="46" t="s">
        <v>4</v>
      </c>
      <c r="L198" s="46" t="s">
        <v>146</v>
      </c>
      <c r="M198" s="46" t="s">
        <v>147</v>
      </c>
      <c r="N198" s="46" t="s">
        <v>4</v>
      </c>
      <c r="O198" s="46" t="s">
        <v>146</v>
      </c>
      <c r="P198" s="46" t="s">
        <v>147</v>
      </c>
      <c r="Q198" s="46" t="s">
        <v>4</v>
      </c>
      <c r="R198" s="46" t="s">
        <v>146</v>
      </c>
      <c r="S198" s="47" t="s">
        <v>147</v>
      </c>
    </row>
    <row r="199" spans="1:19" ht="15" customHeight="1" thickTop="1">
      <c r="A199" s="2" t="s">
        <v>6</v>
      </c>
      <c r="B199" s="4">
        <v>33</v>
      </c>
      <c r="C199" s="12">
        <v>3.4242424242424248</v>
      </c>
      <c r="D199" s="16">
        <v>2.0160342108689373</v>
      </c>
      <c r="E199" s="6">
        <v>33</v>
      </c>
      <c r="F199" s="12">
        <v>5.787878787878789</v>
      </c>
      <c r="G199" s="12">
        <v>1.6911086555418267</v>
      </c>
      <c r="H199" s="6">
        <v>33</v>
      </c>
      <c r="I199" s="12">
        <v>2.7272727272727271</v>
      </c>
      <c r="J199" s="12">
        <v>1.9084143822937025</v>
      </c>
      <c r="K199" s="6">
        <v>33</v>
      </c>
      <c r="L199" s="12">
        <v>5.1212121212121202</v>
      </c>
      <c r="M199" s="12">
        <v>2.1759706994462227</v>
      </c>
      <c r="N199" s="6">
        <v>33</v>
      </c>
      <c r="O199" s="12">
        <v>4.2424242424242413</v>
      </c>
      <c r="P199" s="12">
        <v>1.7144660799776528</v>
      </c>
      <c r="Q199" s="6">
        <v>33</v>
      </c>
      <c r="R199" s="12">
        <v>4.8181818181818175</v>
      </c>
      <c r="S199" s="13">
        <v>1.6668560498462639</v>
      </c>
    </row>
    <row r="200" spans="1:19" ht="15" customHeight="1" thickBot="1">
      <c r="A200" s="3" t="s">
        <v>7</v>
      </c>
      <c r="B200" s="8">
        <v>33</v>
      </c>
      <c r="C200" s="14">
        <v>3.4242424242424248</v>
      </c>
      <c r="D200" s="17">
        <v>2.0160342108689373</v>
      </c>
      <c r="E200" s="10">
        <v>33</v>
      </c>
      <c r="F200" s="14">
        <v>5.787878787878789</v>
      </c>
      <c r="G200" s="14">
        <v>1.6911086555418267</v>
      </c>
      <c r="H200" s="10">
        <v>33</v>
      </c>
      <c r="I200" s="14">
        <v>2.7272727272727271</v>
      </c>
      <c r="J200" s="14">
        <v>1.9084143822937025</v>
      </c>
      <c r="K200" s="10">
        <v>33</v>
      </c>
      <c r="L200" s="14">
        <v>5.1212121212121202</v>
      </c>
      <c r="M200" s="14">
        <v>2.1759706994462227</v>
      </c>
      <c r="N200" s="10">
        <v>33</v>
      </c>
      <c r="O200" s="14">
        <v>4.2424242424242413</v>
      </c>
      <c r="P200" s="14">
        <v>1.7144660799776528</v>
      </c>
      <c r="Q200" s="10">
        <v>33</v>
      </c>
      <c r="R200" s="14">
        <v>4.8181818181818175</v>
      </c>
      <c r="S200" s="15">
        <v>1.6668560498462639</v>
      </c>
    </row>
    <row r="201" spans="1:19" ht="15.75" thickTop="1"/>
    <row r="203" spans="1:19" ht="18">
      <c r="A203" s="1"/>
    </row>
    <row r="205" spans="1:19" ht="18" customHeight="1" thickBot="1">
      <c r="A205" s="337" t="s">
        <v>164</v>
      </c>
      <c r="B205" s="337"/>
      <c r="C205" s="337"/>
      <c r="D205" s="337"/>
      <c r="E205" s="337"/>
      <c r="F205" s="337"/>
      <c r="G205" s="337"/>
      <c r="H205" s="337"/>
      <c r="I205" s="337"/>
      <c r="J205" s="337"/>
      <c r="K205" s="337"/>
      <c r="L205" s="337"/>
      <c r="M205" s="337"/>
      <c r="N205" s="337"/>
      <c r="O205" s="337"/>
      <c r="P205" s="337"/>
      <c r="Q205" s="337"/>
      <c r="R205" s="337"/>
      <c r="S205" s="337"/>
    </row>
    <row r="206" spans="1:19" ht="15" customHeight="1" thickTop="1">
      <c r="A206" s="268" t="s">
        <v>411</v>
      </c>
      <c r="B206" s="271" t="s">
        <v>463</v>
      </c>
      <c r="C206" s="272"/>
      <c r="D206" s="272"/>
      <c r="E206" s="272" t="s">
        <v>464</v>
      </c>
      <c r="F206" s="272"/>
      <c r="G206" s="272"/>
      <c r="H206" s="272" t="s">
        <v>465</v>
      </c>
      <c r="I206" s="272"/>
      <c r="J206" s="272"/>
      <c r="K206" s="272" t="s">
        <v>466</v>
      </c>
      <c r="L206" s="272"/>
      <c r="M206" s="272"/>
      <c r="N206" s="331" t="s">
        <v>467</v>
      </c>
      <c r="O206" s="332"/>
      <c r="P206" s="334"/>
      <c r="Q206" s="331" t="s">
        <v>468</v>
      </c>
      <c r="R206" s="332"/>
      <c r="S206" s="333"/>
    </row>
    <row r="207" spans="1:19" ht="15" customHeight="1" thickBot="1">
      <c r="A207" s="270"/>
      <c r="B207" s="45" t="s">
        <v>4</v>
      </c>
      <c r="C207" s="46" t="s">
        <v>146</v>
      </c>
      <c r="D207" s="46" t="s">
        <v>147</v>
      </c>
      <c r="E207" s="46" t="s">
        <v>4</v>
      </c>
      <c r="F207" s="46" t="s">
        <v>146</v>
      </c>
      <c r="G207" s="46" t="s">
        <v>147</v>
      </c>
      <c r="H207" s="46" t="s">
        <v>4</v>
      </c>
      <c r="I207" s="46" t="s">
        <v>146</v>
      </c>
      <c r="J207" s="46" t="s">
        <v>147</v>
      </c>
      <c r="K207" s="46" t="s">
        <v>4</v>
      </c>
      <c r="L207" s="46" t="s">
        <v>146</v>
      </c>
      <c r="M207" s="46" t="s">
        <v>147</v>
      </c>
      <c r="N207" s="46" t="s">
        <v>4</v>
      </c>
      <c r="O207" s="46" t="s">
        <v>146</v>
      </c>
      <c r="P207" s="46" t="s">
        <v>147</v>
      </c>
      <c r="Q207" s="46" t="s">
        <v>4</v>
      </c>
      <c r="R207" s="46" t="s">
        <v>146</v>
      </c>
      <c r="S207" s="47" t="s">
        <v>147</v>
      </c>
    </row>
    <row r="208" spans="1:19" ht="15" customHeight="1" thickTop="1">
      <c r="A208" s="2" t="s">
        <v>6</v>
      </c>
      <c r="B208" s="4">
        <v>33</v>
      </c>
      <c r="C208" s="12">
        <v>4.2121212121212119</v>
      </c>
      <c r="D208" s="16">
        <v>1.5361798348007585</v>
      </c>
      <c r="E208" s="6">
        <v>33</v>
      </c>
      <c r="F208" s="12">
        <v>5.7272727272727266</v>
      </c>
      <c r="G208" s="12">
        <v>1.0084867151060815</v>
      </c>
      <c r="H208" s="6">
        <v>33</v>
      </c>
      <c r="I208" s="12">
        <v>3.9393939393939403</v>
      </c>
      <c r="J208" s="12">
        <v>1.9029482707662133</v>
      </c>
      <c r="K208" s="6">
        <v>33</v>
      </c>
      <c r="L208" s="12">
        <v>5.4242424242424239</v>
      </c>
      <c r="M208" s="12">
        <v>1.714466079977653</v>
      </c>
      <c r="N208" s="6">
        <v>33</v>
      </c>
      <c r="O208" s="12">
        <v>3.4545454545454541</v>
      </c>
      <c r="P208" s="12">
        <v>1.6025547785276537</v>
      </c>
      <c r="Q208" s="6">
        <v>33</v>
      </c>
      <c r="R208" s="12">
        <v>4.7575757575757569</v>
      </c>
      <c r="S208" s="13">
        <v>1.8545603089125842</v>
      </c>
    </row>
    <row r="209" spans="1:19" ht="15" customHeight="1" thickBot="1">
      <c r="A209" s="3" t="s">
        <v>7</v>
      </c>
      <c r="B209" s="8">
        <v>33</v>
      </c>
      <c r="C209" s="14">
        <v>4.2121212121212119</v>
      </c>
      <c r="D209" s="17">
        <v>1.5361798348007585</v>
      </c>
      <c r="E209" s="10">
        <v>33</v>
      </c>
      <c r="F209" s="14">
        <v>5.7272727272727266</v>
      </c>
      <c r="G209" s="14">
        <v>1.0084867151060815</v>
      </c>
      <c r="H209" s="10">
        <v>33</v>
      </c>
      <c r="I209" s="14">
        <v>3.9393939393939403</v>
      </c>
      <c r="J209" s="14">
        <v>1.9029482707662133</v>
      </c>
      <c r="K209" s="10">
        <v>33</v>
      </c>
      <c r="L209" s="14">
        <v>5.4242424242424239</v>
      </c>
      <c r="M209" s="14">
        <v>1.714466079977653</v>
      </c>
      <c r="N209" s="10">
        <v>33</v>
      </c>
      <c r="O209" s="14">
        <v>3.4545454545454541</v>
      </c>
      <c r="P209" s="14">
        <v>1.6025547785276537</v>
      </c>
      <c r="Q209" s="10">
        <v>33</v>
      </c>
      <c r="R209" s="14">
        <v>4.7575757575757569</v>
      </c>
      <c r="S209" s="15">
        <v>1.8545603089125842</v>
      </c>
    </row>
    <row r="210" spans="1:19" ht="15.75" thickTop="1"/>
    <row r="212" spans="1:19" ht="18">
      <c r="A212" s="1"/>
    </row>
    <row r="214" spans="1:19" ht="18" customHeight="1" thickBot="1">
      <c r="A214" s="337" t="s">
        <v>164</v>
      </c>
      <c r="B214" s="337"/>
      <c r="C214" s="337"/>
      <c r="D214" s="337"/>
      <c r="E214" s="337"/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</row>
    <row r="215" spans="1:19" ht="15" customHeight="1" thickTop="1">
      <c r="A215" s="268" t="s">
        <v>411</v>
      </c>
      <c r="B215" s="271" t="s">
        <v>469</v>
      </c>
      <c r="C215" s="272"/>
      <c r="D215" s="272"/>
      <c r="E215" s="272" t="s">
        <v>470</v>
      </c>
      <c r="F215" s="272"/>
      <c r="G215" s="272"/>
      <c r="H215" s="272" t="s">
        <v>471</v>
      </c>
      <c r="I215" s="272"/>
      <c r="J215" s="272"/>
      <c r="K215" s="272" t="s">
        <v>472</v>
      </c>
      <c r="L215" s="272"/>
      <c r="M215" s="272"/>
      <c r="N215" s="331" t="s">
        <v>473</v>
      </c>
      <c r="O215" s="332"/>
      <c r="P215" s="334"/>
      <c r="Q215" s="331" t="s">
        <v>474</v>
      </c>
      <c r="R215" s="332"/>
      <c r="S215" s="333"/>
    </row>
    <row r="216" spans="1:19" ht="15" customHeight="1" thickBot="1">
      <c r="A216" s="270"/>
      <c r="B216" s="45" t="s">
        <v>4</v>
      </c>
      <c r="C216" s="46" t="s">
        <v>146</v>
      </c>
      <c r="D216" s="46" t="s">
        <v>147</v>
      </c>
      <c r="E216" s="46" t="s">
        <v>4</v>
      </c>
      <c r="F216" s="46" t="s">
        <v>146</v>
      </c>
      <c r="G216" s="46" t="s">
        <v>147</v>
      </c>
      <c r="H216" s="46" t="s">
        <v>4</v>
      </c>
      <c r="I216" s="46" t="s">
        <v>146</v>
      </c>
      <c r="J216" s="46" t="s">
        <v>147</v>
      </c>
      <c r="K216" s="46" t="s">
        <v>4</v>
      </c>
      <c r="L216" s="46" t="s">
        <v>146</v>
      </c>
      <c r="M216" s="46" t="s">
        <v>147</v>
      </c>
      <c r="N216" s="46" t="s">
        <v>4</v>
      </c>
      <c r="O216" s="46" t="s">
        <v>146</v>
      </c>
      <c r="P216" s="46" t="s">
        <v>147</v>
      </c>
      <c r="Q216" s="46" t="s">
        <v>4</v>
      </c>
      <c r="R216" s="46" t="s">
        <v>146</v>
      </c>
      <c r="S216" s="47" t="s">
        <v>147</v>
      </c>
    </row>
    <row r="217" spans="1:19" ht="15" customHeight="1" thickTop="1">
      <c r="A217" s="2" t="s">
        <v>6</v>
      </c>
      <c r="B217" s="4">
        <v>33</v>
      </c>
      <c r="C217" s="12">
        <v>5.7272727272727284</v>
      </c>
      <c r="D217" s="16">
        <v>1.5056710977319894</v>
      </c>
      <c r="E217" s="6">
        <v>33</v>
      </c>
      <c r="F217" s="12">
        <v>5.9090909090909092</v>
      </c>
      <c r="G217" s="12">
        <v>1.3547056037114753</v>
      </c>
      <c r="H217" s="6">
        <v>33</v>
      </c>
      <c r="I217" s="12">
        <v>3.7575757575757578</v>
      </c>
      <c r="J217" s="12">
        <v>1.6013725173718758</v>
      </c>
      <c r="K217" s="6">
        <v>33</v>
      </c>
      <c r="L217" s="12">
        <v>4.8181818181818175</v>
      </c>
      <c r="M217" s="12">
        <v>1.4885929903466197</v>
      </c>
      <c r="N217" s="6">
        <v>33</v>
      </c>
      <c r="O217" s="12">
        <v>4.575757575757577</v>
      </c>
      <c r="P217" s="12">
        <v>1.4796600756234317</v>
      </c>
      <c r="Q217" s="6">
        <v>33</v>
      </c>
      <c r="R217" s="12">
        <v>5.9696969696969697</v>
      </c>
      <c r="S217" s="13">
        <v>1.0150384378451045</v>
      </c>
    </row>
    <row r="218" spans="1:19" ht="15" customHeight="1" thickBot="1">
      <c r="A218" s="3" t="s">
        <v>7</v>
      </c>
      <c r="B218" s="8">
        <v>33</v>
      </c>
      <c r="C218" s="14">
        <v>5.7272727272727284</v>
      </c>
      <c r="D218" s="17">
        <v>1.5056710977319894</v>
      </c>
      <c r="E218" s="10">
        <v>33</v>
      </c>
      <c r="F218" s="14">
        <v>5.9090909090909092</v>
      </c>
      <c r="G218" s="14">
        <v>1.3547056037114753</v>
      </c>
      <c r="H218" s="10">
        <v>33</v>
      </c>
      <c r="I218" s="14">
        <v>3.7575757575757578</v>
      </c>
      <c r="J218" s="14">
        <v>1.6013725173718758</v>
      </c>
      <c r="K218" s="10">
        <v>33</v>
      </c>
      <c r="L218" s="14">
        <v>4.8181818181818175</v>
      </c>
      <c r="M218" s="14">
        <v>1.4885929903466197</v>
      </c>
      <c r="N218" s="10">
        <v>33</v>
      </c>
      <c r="O218" s="14">
        <v>4.575757575757577</v>
      </c>
      <c r="P218" s="14">
        <v>1.4796600756234317</v>
      </c>
      <c r="Q218" s="10">
        <v>33</v>
      </c>
      <c r="R218" s="14">
        <v>5.9696969696969697</v>
      </c>
      <c r="S218" s="15">
        <v>1.0150384378451045</v>
      </c>
    </row>
    <row r="219" spans="1:19" ht="15.75" thickTop="1"/>
    <row r="221" spans="1:19" ht="18">
      <c r="A221" s="1"/>
    </row>
    <row r="223" spans="1:19" ht="18" customHeight="1" thickBot="1">
      <c r="A223" s="337" t="s">
        <v>170</v>
      </c>
      <c r="B223" s="337"/>
      <c r="C223" s="337"/>
      <c r="D223" s="337"/>
      <c r="E223" s="337"/>
      <c r="F223" s="337"/>
      <c r="G223" s="337"/>
      <c r="H223" s="337"/>
      <c r="I223" s="337"/>
      <c r="J223" s="337"/>
      <c r="K223" s="337"/>
      <c r="L223" s="337"/>
      <c r="M223" s="337"/>
      <c r="N223" s="337"/>
      <c r="O223" s="337"/>
      <c r="P223" s="337"/>
      <c r="Q223" s="337"/>
      <c r="R223" s="337"/>
      <c r="S223" s="337"/>
    </row>
    <row r="224" spans="1:19" ht="15" customHeight="1" thickTop="1">
      <c r="A224" s="268" t="s">
        <v>411</v>
      </c>
      <c r="B224" s="271" t="s">
        <v>475</v>
      </c>
      <c r="C224" s="272"/>
      <c r="D224" s="272"/>
      <c r="E224" s="272" t="s">
        <v>476</v>
      </c>
      <c r="F224" s="272"/>
      <c r="G224" s="272"/>
      <c r="H224" s="272" t="s">
        <v>477</v>
      </c>
      <c r="I224" s="272"/>
      <c r="J224" s="272"/>
      <c r="K224" s="272" t="s">
        <v>478</v>
      </c>
      <c r="L224" s="272"/>
      <c r="M224" s="272"/>
      <c r="N224" s="331" t="s">
        <v>479</v>
      </c>
      <c r="O224" s="332"/>
      <c r="P224" s="334"/>
      <c r="Q224" s="331" t="s">
        <v>480</v>
      </c>
      <c r="R224" s="332"/>
      <c r="S224" s="333"/>
    </row>
    <row r="225" spans="1:19" ht="15" customHeight="1" thickBot="1">
      <c r="A225" s="270"/>
      <c r="B225" s="45" t="s">
        <v>4</v>
      </c>
      <c r="C225" s="46" t="s">
        <v>146</v>
      </c>
      <c r="D225" s="46" t="s">
        <v>147</v>
      </c>
      <c r="E225" s="46" t="s">
        <v>4</v>
      </c>
      <c r="F225" s="46" t="s">
        <v>146</v>
      </c>
      <c r="G225" s="46" t="s">
        <v>147</v>
      </c>
      <c r="H225" s="46" t="s">
        <v>4</v>
      </c>
      <c r="I225" s="46" t="s">
        <v>146</v>
      </c>
      <c r="J225" s="46" t="s">
        <v>147</v>
      </c>
      <c r="K225" s="46" t="s">
        <v>4</v>
      </c>
      <c r="L225" s="46" t="s">
        <v>146</v>
      </c>
      <c r="M225" s="46" t="s">
        <v>147</v>
      </c>
      <c r="N225" s="46" t="s">
        <v>4</v>
      </c>
      <c r="O225" s="46" t="s">
        <v>146</v>
      </c>
      <c r="P225" s="46" t="s">
        <v>147</v>
      </c>
      <c r="Q225" s="46" t="s">
        <v>4</v>
      </c>
      <c r="R225" s="46" t="s">
        <v>146</v>
      </c>
      <c r="S225" s="47" t="s">
        <v>147</v>
      </c>
    </row>
    <row r="226" spans="1:19" ht="15" customHeight="1" thickTop="1">
      <c r="A226" s="2" t="s">
        <v>6</v>
      </c>
      <c r="B226" s="4">
        <v>33</v>
      </c>
      <c r="C226" s="12">
        <v>4.3939393939393936</v>
      </c>
      <c r="D226" s="16">
        <v>1.5600359358720302</v>
      </c>
      <c r="E226" s="6">
        <v>33</v>
      </c>
      <c r="F226" s="12">
        <v>5.3939393939393945</v>
      </c>
      <c r="G226" s="12">
        <v>1.7842959735459025</v>
      </c>
      <c r="H226" s="6">
        <v>33</v>
      </c>
      <c r="I226" s="12">
        <v>5.8787878787878789</v>
      </c>
      <c r="J226" s="12">
        <v>1.4949409636666209</v>
      </c>
      <c r="K226" s="6">
        <v>33</v>
      </c>
      <c r="L226" s="12">
        <v>5.5757575757575761</v>
      </c>
      <c r="M226" s="12">
        <v>1.6776155517263005</v>
      </c>
      <c r="N226" s="6">
        <v>33</v>
      </c>
      <c r="O226" s="12">
        <v>5.1818181818181799</v>
      </c>
      <c r="P226" s="12">
        <v>1.7932955949617149</v>
      </c>
      <c r="Q226" s="6">
        <v>33</v>
      </c>
      <c r="R226" s="12">
        <v>5.1212121212121229</v>
      </c>
      <c r="S226" s="13">
        <v>2.0578747495531609</v>
      </c>
    </row>
    <row r="227" spans="1:19" ht="15" customHeight="1" thickBot="1">
      <c r="A227" s="3" t="s">
        <v>7</v>
      </c>
      <c r="B227" s="8">
        <v>33</v>
      </c>
      <c r="C227" s="14">
        <v>4.3939393939393936</v>
      </c>
      <c r="D227" s="17">
        <v>1.5600359358720302</v>
      </c>
      <c r="E227" s="10">
        <v>33</v>
      </c>
      <c r="F227" s="14">
        <v>5.3939393939393945</v>
      </c>
      <c r="G227" s="14">
        <v>1.7842959735459025</v>
      </c>
      <c r="H227" s="10">
        <v>33</v>
      </c>
      <c r="I227" s="14">
        <v>5.8787878787878789</v>
      </c>
      <c r="J227" s="14">
        <v>1.4949409636666209</v>
      </c>
      <c r="K227" s="10">
        <v>33</v>
      </c>
      <c r="L227" s="14">
        <v>5.5757575757575761</v>
      </c>
      <c r="M227" s="14">
        <v>1.6776155517263005</v>
      </c>
      <c r="N227" s="10">
        <v>33</v>
      </c>
      <c r="O227" s="14">
        <v>5.1818181818181799</v>
      </c>
      <c r="P227" s="14">
        <v>1.7932955949617149</v>
      </c>
      <c r="Q227" s="10">
        <v>33</v>
      </c>
      <c r="R227" s="14">
        <v>5.1212121212121229</v>
      </c>
      <c r="S227" s="15">
        <v>2.0578747495531609</v>
      </c>
    </row>
    <row r="228" spans="1:19" ht="15.75" thickTop="1"/>
    <row r="229" spans="1:19" ht="32.25" thickBot="1">
      <c r="A229" s="44" t="s">
        <v>264</v>
      </c>
      <c r="B229" s="44"/>
      <c r="C229" s="44"/>
      <c r="D229" s="44"/>
      <c r="E229" s="44"/>
      <c r="F229" s="44"/>
    </row>
    <row r="230" spans="1:19">
      <c r="A230" s="328" t="s">
        <v>449</v>
      </c>
    </row>
    <row r="232" spans="1:19" ht="18" customHeight="1" thickBot="1">
      <c r="A232" s="257" t="s">
        <v>174</v>
      </c>
      <c r="B232" s="329"/>
      <c r="C232" s="329"/>
      <c r="D232" s="329"/>
      <c r="E232" s="329"/>
    </row>
    <row r="233" spans="1:19" ht="15" customHeight="1" thickTop="1" thickBot="1">
      <c r="A233" s="343" t="s">
        <v>411</v>
      </c>
      <c r="B233" s="261" t="s">
        <v>369</v>
      </c>
      <c r="C233" s="345"/>
      <c r="D233" s="346" t="s">
        <v>481</v>
      </c>
      <c r="E233" s="347"/>
    </row>
    <row r="234" spans="1:19" ht="15" customHeight="1" thickBot="1">
      <c r="A234" s="344"/>
      <c r="B234" s="87" t="s">
        <v>4</v>
      </c>
      <c r="C234" s="88" t="s">
        <v>5</v>
      </c>
      <c r="D234" s="88" t="s">
        <v>4</v>
      </c>
      <c r="E234" s="89" t="s">
        <v>5</v>
      </c>
    </row>
    <row r="235" spans="1:19" ht="15" customHeight="1" thickTop="1">
      <c r="A235" s="77" t="s">
        <v>6</v>
      </c>
      <c r="B235" s="78">
        <v>3</v>
      </c>
      <c r="C235" s="348">
        <v>0.6</v>
      </c>
      <c r="D235" s="80">
        <v>2</v>
      </c>
      <c r="E235" s="349">
        <v>0.4</v>
      </c>
    </row>
    <row r="236" spans="1:19" ht="15" customHeight="1" thickBot="1">
      <c r="A236" s="82" t="s">
        <v>7</v>
      </c>
      <c r="B236" s="83">
        <v>3</v>
      </c>
      <c r="C236" s="350">
        <v>0.6</v>
      </c>
      <c r="D236" s="85">
        <v>2</v>
      </c>
      <c r="E236" s="351">
        <v>0.4</v>
      </c>
    </row>
    <row r="237" spans="1:19" ht="15.75" thickTop="1"/>
    <row r="239" spans="1:19" ht="21">
      <c r="A239" s="48" t="s">
        <v>266</v>
      </c>
    </row>
    <row r="240" spans="1:19">
      <c r="A240" s="328" t="s">
        <v>450</v>
      </c>
    </row>
    <row r="241" spans="1:9" ht="18" customHeight="1">
      <c r="A241" s="267" t="s">
        <v>177</v>
      </c>
      <c r="B241" s="267"/>
      <c r="C241" s="267"/>
      <c r="D241" s="267"/>
      <c r="E241" s="267"/>
      <c r="F241" s="267"/>
      <c r="G241" s="267"/>
      <c r="H241" s="267"/>
      <c r="I241" s="267"/>
    </row>
    <row r="242" spans="1:9" ht="15" customHeight="1">
      <c r="A242" s="268"/>
      <c r="B242" s="271" t="s">
        <v>178</v>
      </c>
      <c r="C242" s="272"/>
      <c r="D242" s="272"/>
      <c r="E242" s="272"/>
      <c r="F242" s="272"/>
      <c r="G242" s="272"/>
      <c r="H242" s="272"/>
      <c r="I242" s="273"/>
    </row>
    <row r="243" spans="1:9" ht="27.75" customHeight="1">
      <c r="A243" s="269"/>
      <c r="B243" s="274" t="s">
        <v>67</v>
      </c>
      <c r="C243" s="275"/>
      <c r="D243" s="275" t="s">
        <v>68</v>
      </c>
      <c r="E243" s="275"/>
      <c r="F243" s="275" t="s">
        <v>179</v>
      </c>
      <c r="G243" s="275"/>
      <c r="H243" s="275" t="s">
        <v>180</v>
      </c>
      <c r="I243" s="276"/>
    </row>
    <row r="244" spans="1:9" ht="15" customHeight="1">
      <c r="A244" s="270"/>
      <c r="B244" s="45" t="s">
        <v>4</v>
      </c>
      <c r="C244" s="46" t="s">
        <v>5</v>
      </c>
      <c r="D244" s="46" t="s">
        <v>4</v>
      </c>
      <c r="E244" s="46" t="s">
        <v>5</v>
      </c>
      <c r="F244" s="46" t="s">
        <v>4</v>
      </c>
      <c r="G244" s="46" t="s">
        <v>5</v>
      </c>
      <c r="H244" s="46" t="s">
        <v>4</v>
      </c>
      <c r="I244" s="47" t="s">
        <v>5</v>
      </c>
    </row>
    <row r="245" spans="1:9" ht="15" customHeight="1">
      <c r="A245" s="2" t="s">
        <v>6</v>
      </c>
      <c r="B245" s="4">
        <v>2</v>
      </c>
      <c r="C245" s="5">
        <v>0.66666666666666674</v>
      </c>
      <c r="D245" s="6">
        <v>1</v>
      </c>
      <c r="E245" s="5">
        <v>0.33333333333333337</v>
      </c>
      <c r="F245" s="6">
        <v>0</v>
      </c>
      <c r="G245" s="5">
        <v>0</v>
      </c>
      <c r="H245" s="6">
        <v>0</v>
      </c>
      <c r="I245" s="7">
        <v>0</v>
      </c>
    </row>
    <row r="246" spans="1:9" ht="15" customHeight="1">
      <c r="A246" s="3" t="s">
        <v>7</v>
      </c>
      <c r="B246" s="8">
        <v>2</v>
      </c>
      <c r="C246" s="9">
        <v>0.66666666666666674</v>
      </c>
      <c r="D246" s="10">
        <v>1</v>
      </c>
      <c r="E246" s="9">
        <v>0.33333333333333337</v>
      </c>
      <c r="F246" s="10">
        <v>0</v>
      </c>
      <c r="G246" s="9">
        <v>0</v>
      </c>
      <c r="H246" s="10">
        <v>0</v>
      </c>
      <c r="I246" s="11">
        <v>0</v>
      </c>
    </row>
    <row r="249" spans="1:9" ht="18">
      <c r="A249" s="1"/>
    </row>
    <row r="251" spans="1:9" ht="18" customHeight="1">
      <c r="A251" s="267" t="s">
        <v>181</v>
      </c>
      <c r="B251" s="267"/>
      <c r="C251" s="267"/>
      <c r="D251" s="267"/>
      <c r="E251" s="267"/>
      <c r="F251" s="267"/>
      <c r="G251" s="267"/>
      <c r="H251" s="267"/>
      <c r="I251" s="267"/>
    </row>
    <row r="252" spans="1:9" ht="15" customHeight="1">
      <c r="A252" s="268"/>
      <c r="B252" s="271" t="s">
        <v>182</v>
      </c>
      <c r="C252" s="272"/>
      <c r="D252" s="272"/>
      <c r="E252" s="272"/>
      <c r="F252" s="272"/>
      <c r="G252" s="272"/>
      <c r="H252" s="272"/>
      <c r="I252" s="273"/>
    </row>
    <row r="253" spans="1:9" ht="15" customHeight="1">
      <c r="A253" s="269"/>
      <c r="B253" s="274" t="s">
        <v>183</v>
      </c>
      <c r="C253" s="275"/>
      <c r="D253" s="275" t="s">
        <v>184</v>
      </c>
      <c r="E253" s="275"/>
      <c r="F253" s="275" t="s">
        <v>185</v>
      </c>
      <c r="G253" s="275"/>
      <c r="H253" s="275" t="s">
        <v>186</v>
      </c>
      <c r="I253" s="276"/>
    </row>
    <row r="254" spans="1:9" ht="15" customHeight="1">
      <c r="A254" s="270"/>
      <c r="B254" s="45" t="s">
        <v>4</v>
      </c>
      <c r="C254" s="46" t="s">
        <v>5</v>
      </c>
      <c r="D254" s="46" t="s">
        <v>4</v>
      </c>
      <c r="E254" s="46" t="s">
        <v>5</v>
      </c>
      <c r="F254" s="46" t="s">
        <v>4</v>
      </c>
      <c r="G254" s="46" t="s">
        <v>5</v>
      </c>
      <c r="H254" s="46" t="s">
        <v>4</v>
      </c>
      <c r="I254" s="47" t="s">
        <v>5</v>
      </c>
    </row>
    <row r="255" spans="1:9" ht="15" customHeight="1">
      <c r="A255" s="2" t="s">
        <v>6</v>
      </c>
      <c r="B255" s="4">
        <v>2</v>
      </c>
      <c r="C255" s="5">
        <v>0.66666666666666674</v>
      </c>
      <c r="D255" s="6">
        <v>1</v>
      </c>
      <c r="E255" s="5">
        <v>0.33333333333333337</v>
      </c>
      <c r="F255" s="6">
        <v>0</v>
      </c>
      <c r="G255" s="5">
        <v>0</v>
      </c>
      <c r="H255" s="6">
        <v>0</v>
      </c>
      <c r="I255" s="7">
        <v>0</v>
      </c>
    </row>
    <row r="256" spans="1:9" ht="15" customHeight="1">
      <c r="A256" s="3" t="s">
        <v>7</v>
      </c>
      <c r="B256" s="8">
        <v>2</v>
      </c>
      <c r="C256" s="9">
        <v>0.66666666666666674</v>
      </c>
      <c r="D256" s="10">
        <v>1</v>
      </c>
      <c r="E256" s="9">
        <v>0.33333333333333337</v>
      </c>
      <c r="F256" s="10">
        <v>0</v>
      </c>
      <c r="G256" s="9">
        <v>0</v>
      </c>
      <c r="H256" s="10">
        <v>0</v>
      </c>
      <c r="I256" s="11">
        <v>0</v>
      </c>
    </row>
    <row r="259" spans="1:29" ht="18">
      <c r="A259" s="1"/>
    </row>
    <row r="262" spans="1:29" ht="18" customHeight="1" thickBot="1">
      <c r="A262" s="281" t="s">
        <v>187</v>
      </c>
      <c r="B262" s="281"/>
      <c r="C262" s="281"/>
      <c r="D262" s="281"/>
      <c r="E262" s="281"/>
      <c r="F262" s="281"/>
      <c r="G262" s="281"/>
      <c r="H262" s="281"/>
      <c r="I262" s="281"/>
      <c r="J262" s="281"/>
      <c r="K262" s="281"/>
      <c r="L262" s="281"/>
      <c r="M262" s="281"/>
      <c r="N262" s="281"/>
      <c r="O262" s="281"/>
      <c r="P262" s="281"/>
      <c r="Q262" s="281"/>
      <c r="R262" s="281"/>
      <c r="S262" s="281"/>
      <c r="T262" s="281"/>
      <c r="U262" s="281"/>
      <c r="V262" s="281"/>
      <c r="W262" s="281"/>
      <c r="X262" s="281"/>
      <c r="Y262" s="281"/>
    </row>
    <row r="263" spans="1:29" ht="27.95" customHeight="1" thickTop="1">
      <c r="A263" s="268"/>
      <c r="B263" s="283" t="s">
        <v>188</v>
      </c>
      <c r="C263" s="335"/>
      <c r="D263" s="331" t="s">
        <v>189</v>
      </c>
      <c r="E263" s="334"/>
      <c r="F263" s="331" t="s">
        <v>190</v>
      </c>
      <c r="G263" s="334"/>
      <c r="H263" s="331" t="s">
        <v>191</v>
      </c>
      <c r="I263" s="334"/>
      <c r="J263" s="331" t="s">
        <v>192</v>
      </c>
      <c r="K263" s="334"/>
      <c r="L263" s="331" t="s">
        <v>193</v>
      </c>
      <c r="M263" s="334"/>
      <c r="N263" s="331" t="s">
        <v>194</v>
      </c>
      <c r="O263" s="334"/>
      <c r="P263" s="331" t="s">
        <v>195</v>
      </c>
      <c r="Q263" s="334"/>
      <c r="R263" s="331" t="s">
        <v>196</v>
      </c>
      <c r="S263" s="334"/>
      <c r="T263" s="331" t="s">
        <v>43</v>
      </c>
      <c r="U263" s="334"/>
      <c r="V263" s="331" t="s">
        <v>197</v>
      </c>
      <c r="W263" s="334"/>
      <c r="X263" s="331" t="s">
        <v>44</v>
      </c>
      <c r="Y263" s="333"/>
    </row>
    <row r="264" spans="1:29" ht="15" customHeight="1">
      <c r="A264" s="342"/>
      <c r="B264" s="340" t="s">
        <v>110</v>
      </c>
      <c r="C264" s="341"/>
      <c r="D264" s="338" t="s">
        <v>24</v>
      </c>
      <c r="E264" s="339"/>
      <c r="F264" s="338" t="s">
        <v>24</v>
      </c>
      <c r="G264" s="339"/>
      <c r="H264" s="338" t="s">
        <v>24</v>
      </c>
      <c r="I264" s="339"/>
      <c r="J264" s="338" t="s">
        <v>24</v>
      </c>
      <c r="K264" s="339"/>
      <c r="L264" s="338" t="s">
        <v>24</v>
      </c>
      <c r="M264" s="339"/>
      <c r="N264" s="338" t="s">
        <v>24</v>
      </c>
      <c r="O264" s="339"/>
      <c r="P264" s="338" t="s">
        <v>24</v>
      </c>
      <c r="Q264" s="339"/>
      <c r="R264" s="338" t="s">
        <v>24</v>
      </c>
      <c r="S264" s="339"/>
      <c r="T264" s="338" t="s">
        <v>24</v>
      </c>
      <c r="U264" s="339"/>
      <c r="V264" s="338" t="s">
        <v>24</v>
      </c>
      <c r="W264" s="339"/>
      <c r="X264" s="338" t="s">
        <v>24</v>
      </c>
      <c r="Y264" s="352"/>
    </row>
    <row r="265" spans="1:29" ht="15" customHeight="1" thickBot="1">
      <c r="A265" s="336"/>
      <c r="B265" s="45" t="s">
        <v>4</v>
      </c>
      <c r="C265" s="46" t="s">
        <v>5</v>
      </c>
      <c r="D265" s="46" t="s">
        <v>4</v>
      </c>
      <c r="E265" s="46" t="s">
        <v>5</v>
      </c>
      <c r="F265" s="46" t="s">
        <v>4</v>
      </c>
      <c r="G265" s="46" t="s">
        <v>5</v>
      </c>
      <c r="H265" s="46" t="s">
        <v>4</v>
      </c>
      <c r="I265" s="46" t="s">
        <v>5</v>
      </c>
      <c r="J265" s="46" t="s">
        <v>4</v>
      </c>
      <c r="K265" s="46" t="s">
        <v>5</v>
      </c>
      <c r="L265" s="46" t="s">
        <v>4</v>
      </c>
      <c r="M265" s="46" t="s">
        <v>5</v>
      </c>
      <c r="N265" s="46" t="s">
        <v>4</v>
      </c>
      <c r="O265" s="46" t="s">
        <v>5</v>
      </c>
      <c r="P265" s="46" t="s">
        <v>4</v>
      </c>
      <c r="Q265" s="46" t="s">
        <v>5</v>
      </c>
      <c r="R265" s="46" t="s">
        <v>4</v>
      </c>
      <c r="S265" s="46" t="s">
        <v>5</v>
      </c>
      <c r="T265" s="46" t="s">
        <v>4</v>
      </c>
      <c r="U265" s="46" t="s">
        <v>5</v>
      </c>
      <c r="V265" s="46" t="s">
        <v>4</v>
      </c>
      <c r="W265" s="46" t="s">
        <v>5</v>
      </c>
      <c r="X265" s="46" t="s">
        <v>4</v>
      </c>
      <c r="Y265" s="47" t="s">
        <v>5</v>
      </c>
    </row>
    <row r="266" spans="1:29" ht="15" customHeight="1" thickTop="1">
      <c r="A266" s="2" t="s">
        <v>6</v>
      </c>
      <c r="B266" s="4">
        <v>2</v>
      </c>
      <c r="C266" s="5">
        <f>2/8</f>
        <v>0.25</v>
      </c>
      <c r="D266" s="6">
        <v>2</v>
      </c>
      <c r="E266" s="5">
        <v>0.25</v>
      </c>
      <c r="F266" s="6">
        <v>0</v>
      </c>
      <c r="G266" s="5">
        <v>0</v>
      </c>
      <c r="H266" s="6">
        <v>0</v>
      </c>
      <c r="I266" s="5">
        <v>0</v>
      </c>
      <c r="J266" s="6">
        <v>1</v>
      </c>
      <c r="K266" s="5">
        <v>0.125</v>
      </c>
      <c r="L266" s="6">
        <v>0</v>
      </c>
      <c r="M266" s="5">
        <v>0</v>
      </c>
      <c r="N266" s="6">
        <v>0</v>
      </c>
      <c r="O266" s="5">
        <v>0</v>
      </c>
      <c r="P266" s="6">
        <v>0</v>
      </c>
      <c r="Q266" s="5">
        <v>0</v>
      </c>
      <c r="R266" s="6">
        <v>0</v>
      </c>
      <c r="S266" s="5">
        <v>0</v>
      </c>
      <c r="T266" s="6">
        <v>3</v>
      </c>
      <c r="U266" s="5">
        <f>3/8</f>
        <v>0.375</v>
      </c>
      <c r="V266" s="6">
        <v>0</v>
      </c>
      <c r="W266" s="5">
        <v>0</v>
      </c>
      <c r="X266" s="6">
        <v>0</v>
      </c>
      <c r="Y266" s="7">
        <v>0</v>
      </c>
    </row>
    <row r="267" spans="1:29" ht="15" customHeight="1" thickBot="1">
      <c r="A267" s="3" t="s">
        <v>7</v>
      </c>
      <c r="B267" s="8">
        <v>2</v>
      </c>
      <c r="C267" s="9">
        <v>0.25</v>
      </c>
      <c r="D267" s="10">
        <v>2</v>
      </c>
      <c r="E267" s="9">
        <v>0.25</v>
      </c>
      <c r="F267" s="10">
        <v>0</v>
      </c>
      <c r="G267" s="9">
        <v>0</v>
      </c>
      <c r="H267" s="10">
        <v>0</v>
      </c>
      <c r="I267" s="9">
        <v>0</v>
      </c>
      <c r="J267" s="10">
        <v>1</v>
      </c>
      <c r="K267" s="9">
        <v>0.125</v>
      </c>
      <c r="L267" s="10">
        <v>0</v>
      </c>
      <c r="M267" s="9">
        <v>0</v>
      </c>
      <c r="N267" s="10">
        <v>0</v>
      </c>
      <c r="O267" s="9">
        <v>0</v>
      </c>
      <c r="P267" s="10">
        <v>0</v>
      </c>
      <c r="Q267" s="9">
        <v>0</v>
      </c>
      <c r="R267" s="10">
        <v>0</v>
      </c>
      <c r="S267" s="9">
        <v>0</v>
      </c>
      <c r="T267" s="10">
        <v>3</v>
      </c>
      <c r="U267" s="9">
        <v>0.375</v>
      </c>
      <c r="V267" s="10">
        <v>0</v>
      </c>
      <c r="W267" s="9">
        <v>0</v>
      </c>
      <c r="X267" s="10">
        <v>0</v>
      </c>
      <c r="Y267" s="11">
        <v>0</v>
      </c>
    </row>
    <row r="270" spans="1:29" ht="18">
      <c r="A270" s="1"/>
    </row>
    <row r="272" spans="1:29" ht="18" customHeight="1" thickBot="1">
      <c r="A272" s="337" t="s">
        <v>198</v>
      </c>
      <c r="B272" s="337"/>
      <c r="C272" s="337"/>
      <c r="D272" s="337"/>
      <c r="E272" s="337"/>
      <c r="F272" s="337"/>
      <c r="G272" s="337"/>
      <c r="H272" s="337"/>
      <c r="I272" s="337"/>
      <c r="J272" s="337"/>
      <c r="K272" s="337"/>
      <c r="L272" s="337"/>
      <c r="M272" s="337"/>
      <c r="N272" s="337"/>
      <c r="O272" s="337"/>
      <c r="P272" s="337"/>
      <c r="Q272" s="337"/>
      <c r="R272" s="337"/>
      <c r="S272" s="337"/>
      <c r="T272" s="337"/>
      <c r="U272" s="337"/>
      <c r="V272" s="337"/>
      <c r="W272" s="337"/>
      <c r="X272" s="337"/>
      <c r="Y272" s="337"/>
      <c r="Z272" s="337"/>
      <c r="AA272" s="337"/>
      <c r="AB272" s="337"/>
      <c r="AC272" s="330"/>
    </row>
    <row r="273" spans="1:29" ht="48.75" customHeight="1" thickTop="1">
      <c r="A273" s="268" t="s">
        <v>411</v>
      </c>
      <c r="B273" s="271" t="s">
        <v>199</v>
      </c>
      <c r="C273" s="272"/>
      <c r="D273" s="272"/>
      <c r="E273" s="272" t="s">
        <v>200</v>
      </c>
      <c r="F273" s="272"/>
      <c r="G273" s="272"/>
      <c r="H273" s="272" t="s">
        <v>201</v>
      </c>
      <c r="I273" s="272"/>
      <c r="J273" s="272"/>
      <c r="K273" s="272" t="s">
        <v>202</v>
      </c>
      <c r="L273" s="272"/>
      <c r="M273" s="272"/>
      <c r="N273" s="331" t="s">
        <v>203</v>
      </c>
      <c r="O273" s="332"/>
      <c r="P273" s="334"/>
      <c r="Q273" s="331" t="s">
        <v>204</v>
      </c>
      <c r="R273" s="332"/>
      <c r="S273" s="334"/>
      <c r="T273" s="272" t="s">
        <v>205</v>
      </c>
      <c r="U273" s="272"/>
      <c r="V273" s="272"/>
      <c r="W273" s="331" t="s">
        <v>206</v>
      </c>
      <c r="X273" s="332"/>
      <c r="Y273" s="334"/>
      <c r="Z273" s="331" t="s">
        <v>207</v>
      </c>
      <c r="AA273" s="332"/>
      <c r="AB273" s="333"/>
      <c r="AC273" s="330"/>
    </row>
    <row r="274" spans="1:29" ht="15" customHeight="1" thickBot="1">
      <c r="A274" s="270"/>
      <c r="B274" s="45" t="s">
        <v>4</v>
      </c>
      <c r="C274" s="46" t="s">
        <v>146</v>
      </c>
      <c r="D274" s="46" t="s">
        <v>147</v>
      </c>
      <c r="E274" s="46" t="s">
        <v>4</v>
      </c>
      <c r="F274" s="46" t="s">
        <v>146</v>
      </c>
      <c r="G274" s="46" t="s">
        <v>147</v>
      </c>
      <c r="H274" s="46" t="s">
        <v>4</v>
      </c>
      <c r="I274" s="46" t="s">
        <v>146</v>
      </c>
      <c r="J274" s="46" t="s">
        <v>147</v>
      </c>
      <c r="K274" s="46" t="s">
        <v>4</v>
      </c>
      <c r="L274" s="46" t="s">
        <v>146</v>
      </c>
      <c r="M274" s="46" t="s">
        <v>147</v>
      </c>
      <c r="N274" s="46" t="s">
        <v>4</v>
      </c>
      <c r="O274" s="46" t="s">
        <v>146</v>
      </c>
      <c r="P274" s="46" t="s">
        <v>147</v>
      </c>
      <c r="Q274" s="46" t="s">
        <v>4</v>
      </c>
      <c r="R274" s="46" t="s">
        <v>146</v>
      </c>
      <c r="S274" s="46" t="s">
        <v>147</v>
      </c>
      <c r="T274" s="46" t="s">
        <v>4</v>
      </c>
      <c r="U274" s="46" t="s">
        <v>146</v>
      </c>
      <c r="V274" s="46" t="s">
        <v>147</v>
      </c>
      <c r="W274" s="46" t="s">
        <v>4</v>
      </c>
      <c r="X274" s="46" t="s">
        <v>146</v>
      </c>
      <c r="Y274" s="46" t="s">
        <v>147</v>
      </c>
      <c r="Z274" s="46" t="s">
        <v>4</v>
      </c>
      <c r="AA274" s="46" t="s">
        <v>146</v>
      </c>
      <c r="AB274" s="47" t="s">
        <v>147</v>
      </c>
      <c r="AC274" s="330"/>
    </row>
    <row r="275" spans="1:29" ht="15" customHeight="1" thickTop="1">
      <c r="A275" s="2" t="s">
        <v>6</v>
      </c>
      <c r="B275" s="4">
        <v>3</v>
      </c>
      <c r="C275" s="12">
        <v>3.3333333333333335</v>
      </c>
      <c r="D275" s="16">
        <v>2.0816659994661326</v>
      </c>
      <c r="E275" s="6">
        <v>3</v>
      </c>
      <c r="F275" s="12">
        <v>3</v>
      </c>
      <c r="G275" s="12">
        <v>1.7320508075688772</v>
      </c>
      <c r="H275" s="6">
        <v>3</v>
      </c>
      <c r="I275" s="12">
        <v>3.333333333333333</v>
      </c>
      <c r="J275" s="12">
        <v>2.3094010767585029</v>
      </c>
      <c r="K275" s="6">
        <v>3</v>
      </c>
      <c r="L275" s="12">
        <v>5</v>
      </c>
      <c r="M275" s="12">
        <v>2.6457513110645907</v>
      </c>
      <c r="N275" s="6">
        <v>3</v>
      </c>
      <c r="O275" s="12">
        <v>2</v>
      </c>
      <c r="P275" s="12">
        <v>0</v>
      </c>
      <c r="Q275" s="6">
        <v>3</v>
      </c>
      <c r="R275" s="12">
        <v>3.6666666666666665</v>
      </c>
      <c r="S275" s="12">
        <v>2.8867513459481287</v>
      </c>
      <c r="T275" s="6">
        <v>3</v>
      </c>
      <c r="U275" s="12">
        <v>3.666666666666667</v>
      </c>
      <c r="V275" s="12">
        <v>2.3094010767585029</v>
      </c>
      <c r="W275" s="6">
        <v>3</v>
      </c>
      <c r="X275" s="12">
        <v>3</v>
      </c>
      <c r="Y275" s="12">
        <v>2</v>
      </c>
      <c r="Z275" s="6">
        <v>3</v>
      </c>
      <c r="AA275" s="12">
        <v>4</v>
      </c>
      <c r="AB275" s="13">
        <v>2.6457513110645907</v>
      </c>
      <c r="AC275" s="330"/>
    </row>
    <row r="276" spans="1:29" ht="15" customHeight="1" thickBot="1">
      <c r="A276" s="3" t="s">
        <v>7</v>
      </c>
      <c r="B276" s="8">
        <v>3</v>
      </c>
      <c r="C276" s="14">
        <v>3.3333333333333335</v>
      </c>
      <c r="D276" s="17">
        <v>2.0816659994661326</v>
      </c>
      <c r="E276" s="10">
        <v>3</v>
      </c>
      <c r="F276" s="14">
        <v>3</v>
      </c>
      <c r="G276" s="14">
        <v>1.7320508075688772</v>
      </c>
      <c r="H276" s="10">
        <v>3</v>
      </c>
      <c r="I276" s="14">
        <v>3.333333333333333</v>
      </c>
      <c r="J276" s="14">
        <v>2.3094010767585029</v>
      </c>
      <c r="K276" s="10">
        <v>3</v>
      </c>
      <c r="L276" s="14">
        <v>5</v>
      </c>
      <c r="M276" s="14">
        <v>2.6457513110645907</v>
      </c>
      <c r="N276" s="10">
        <v>3</v>
      </c>
      <c r="O276" s="14">
        <v>2</v>
      </c>
      <c r="P276" s="14">
        <v>0</v>
      </c>
      <c r="Q276" s="10">
        <v>3</v>
      </c>
      <c r="R276" s="14">
        <v>3.6666666666666665</v>
      </c>
      <c r="S276" s="14">
        <v>2.8867513459481287</v>
      </c>
      <c r="T276" s="10">
        <v>3</v>
      </c>
      <c r="U276" s="14">
        <v>3.666666666666667</v>
      </c>
      <c r="V276" s="14">
        <v>2.3094010767585029</v>
      </c>
      <c r="W276" s="10">
        <v>3</v>
      </c>
      <c r="X276" s="14">
        <v>3</v>
      </c>
      <c r="Y276" s="14">
        <v>2</v>
      </c>
      <c r="Z276" s="10">
        <v>3</v>
      </c>
      <c r="AA276" s="14">
        <v>4</v>
      </c>
      <c r="AB276" s="15">
        <v>2.6457513110645907</v>
      </c>
      <c r="AC276" s="330"/>
    </row>
    <row r="277" spans="1:29" ht="15.75" thickTop="1"/>
    <row r="279" spans="1:29" ht="21">
      <c r="A279" s="48" t="s">
        <v>267</v>
      </c>
    </row>
    <row r="280" spans="1:29">
      <c r="A280" s="328" t="s">
        <v>451</v>
      </c>
    </row>
    <row r="281" spans="1:29" ht="18" customHeight="1">
      <c r="A281" s="267" t="s">
        <v>208</v>
      </c>
      <c r="B281" s="267"/>
      <c r="C281" s="267"/>
      <c r="D281" s="267"/>
      <c r="E281" s="267"/>
      <c r="F281" s="267"/>
      <c r="G281" s="267"/>
    </row>
    <row r="282" spans="1:29" ht="15" customHeight="1">
      <c r="A282" s="268"/>
      <c r="B282" s="271" t="s">
        <v>209</v>
      </c>
      <c r="C282" s="272"/>
      <c r="D282" s="272"/>
      <c r="E282" s="272"/>
      <c r="F282" s="272"/>
      <c r="G282" s="273"/>
    </row>
    <row r="283" spans="1:29" ht="28.5" customHeight="1">
      <c r="A283" s="269"/>
      <c r="B283" s="274" t="s">
        <v>210</v>
      </c>
      <c r="C283" s="275"/>
      <c r="D283" s="275" t="s">
        <v>211</v>
      </c>
      <c r="E283" s="275"/>
      <c r="F283" s="275" t="s">
        <v>44</v>
      </c>
      <c r="G283" s="276"/>
    </row>
    <row r="284" spans="1:29" ht="15" customHeight="1">
      <c r="A284" s="270"/>
      <c r="B284" s="45" t="s">
        <v>4</v>
      </c>
      <c r="C284" s="46" t="s">
        <v>5</v>
      </c>
      <c r="D284" s="46" t="s">
        <v>4</v>
      </c>
      <c r="E284" s="46" t="s">
        <v>5</v>
      </c>
      <c r="F284" s="46" t="s">
        <v>4</v>
      </c>
      <c r="G284" s="47" t="s">
        <v>5</v>
      </c>
    </row>
    <row r="285" spans="1:29" ht="15" customHeight="1">
      <c r="A285" s="2" t="s">
        <v>6</v>
      </c>
      <c r="B285" s="4">
        <v>1</v>
      </c>
      <c r="C285" s="5">
        <v>0.5</v>
      </c>
      <c r="D285" s="6">
        <v>1</v>
      </c>
      <c r="E285" s="5">
        <v>0.5</v>
      </c>
      <c r="F285" s="6">
        <v>0</v>
      </c>
      <c r="G285" s="7">
        <v>0</v>
      </c>
    </row>
    <row r="286" spans="1:29" ht="15" customHeight="1">
      <c r="A286" s="3" t="s">
        <v>7</v>
      </c>
      <c r="B286" s="8">
        <v>1</v>
      </c>
      <c r="C286" s="9">
        <v>0.5</v>
      </c>
      <c r="D286" s="10">
        <v>1</v>
      </c>
      <c r="E286" s="9">
        <v>0.5</v>
      </c>
      <c r="F286" s="10">
        <v>0</v>
      </c>
      <c r="G286" s="11">
        <v>0</v>
      </c>
    </row>
    <row r="289" spans="1:17" ht="32.25" thickBot="1">
      <c r="A289" s="44" t="s">
        <v>268</v>
      </c>
      <c r="B289" s="44"/>
      <c r="C289" s="44"/>
      <c r="D289" s="44"/>
      <c r="E289" s="44"/>
      <c r="F289" s="44"/>
      <c r="G289" s="44"/>
      <c r="H289" s="44"/>
      <c r="I289" s="44"/>
      <c r="J289" s="44"/>
      <c r="K289" s="44"/>
    </row>
    <row r="291" spans="1:17" ht="18" customHeight="1">
      <c r="A291" s="267" t="s">
        <v>212</v>
      </c>
      <c r="B291" s="267"/>
      <c r="C291" s="267"/>
      <c r="D291" s="267"/>
      <c r="E291" s="267"/>
      <c r="F291" s="267"/>
      <c r="G291" s="267"/>
      <c r="H291" s="267"/>
      <c r="I291" s="267"/>
    </row>
    <row r="292" spans="1:17" ht="15" customHeight="1">
      <c r="A292" s="268"/>
      <c r="B292" s="271" t="s">
        <v>213</v>
      </c>
      <c r="C292" s="272"/>
      <c r="D292" s="272"/>
      <c r="E292" s="272"/>
      <c r="F292" s="272" t="s">
        <v>214</v>
      </c>
      <c r="G292" s="272"/>
      <c r="H292" s="272"/>
      <c r="I292" s="273"/>
    </row>
    <row r="293" spans="1:17" ht="15" customHeight="1">
      <c r="A293" s="269"/>
      <c r="B293" s="274" t="s">
        <v>109</v>
      </c>
      <c r="C293" s="275"/>
      <c r="D293" s="275" t="s">
        <v>110</v>
      </c>
      <c r="E293" s="275"/>
      <c r="F293" s="275" t="s">
        <v>109</v>
      </c>
      <c r="G293" s="275"/>
      <c r="H293" s="275" t="s">
        <v>110</v>
      </c>
      <c r="I293" s="276"/>
    </row>
    <row r="294" spans="1:17" ht="15" customHeight="1">
      <c r="A294" s="270"/>
      <c r="B294" s="45" t="s">
        <v>4</v>
      </c>
      <c r="C294" s="46" t="s">
        <v>5</v>
      </c>
      <c r="D294" s="46" t="s">
        <v>4</v>
      </c>
      <c r="E294" s="46" t="s">
        <v>5</v>
      </c>
      <c r="F294" s="46" t="s">
        <v>4</v>
      </c>
      <c r="G294" s="46" t="s">
        <v>5</v>
      </c>
      <c r="H294" s="46" t="s">
        <v>4</v>
      </c>
      <c r="I294" s="47" t="s">
        <v>5</v>
      </c>
    </row>
    <row r="295" spans="1:17" ht="15" customHeight="1">
      <c r="A295" s="2" t="s">
        <v>6</v>
      </c>
      <c r="B295" s="4">
        <v>11</v>
      </c>
      <c r="C295" s="5">
        <v>0.33333333333333337</v>
      </c>
      <c r="D295" s="6">
        <v>22</v>
      </c>
      <c r="E295" s="5">
        <v>0.66666666666666674</v>
      </c>
      <c r="F295" s="6">
        <v>8</v>
      </c>
      <c r="G295" s="5">
        <v>0.24242424242424243</v>
      </c>
      <c r="H295" s="6">
        <v>25</v>
      </c>
      <c r="I295" s="7">
        <v>0.75757575757575746</v>
      </c>
    </row>
    <row r="296" spans="1:17" ht="15" customHeight="1">
      <c r="A296" s="3" t="s">
        <v>7</v>
      </c>
      <c r="B296" s="8">
        <v>11</v>
      </c>
      <c r="C296" s="9">
        <v>0.33333333333333337</v>
      </c>
      <c r="D296" s="10">
        <v>22</v>
      </c>
      <c r="E296" s="9">
        <v>0.66666666666666674</v>
      </c>
      <c r="F296" s="10">
        <v>8</v>
      </c>
      <c r="G296" s="9">
        <v>0.24242424242424243</v>
      </c>
      <c r="H296" s="10">
        <v>25</v>
      </c>
      <c r="I296" s="11">
        <v>0.75757575757575746</v>
      </c>
    </row>
    <row r="299" spans="1:17" ht="18">
      <c r="A299" s="1"/>
    </row>
    <row r="301" spans="1:17" ht="18" customHeight="1">
      <c r="A301" s="267" t="s">
        <v>215</v>
      </c>
      <c r="B301" s="267"/>
      <c r="C301" s="267"/>
      <c r="D301" s="267"/>
      <c r="E301" s="267"/>
      <c r="F301" s="267"/>
      <c r="G301" s="267"/>
      <c r="H301" s="267"/>
      <c r="I301" s="267"/>
      <c r="J301" s="267"/>
      <c r="K301" s="267"/>
      <c r="L301" s="267"/>
      <c r="M301" s="267"/>
      <c r="N301" s="267"/>
      <c r="O301" s="267"/>
      <c r="P301" s="267"/>
      <c r="Q301" s="267"/>
    </row>
    <row r="302" spans="1:17" ht="15" customHeight="1">
      <c r="A302" s="268"/>
      <c r="B302" s="271" t="s">
        <v>216</v>
      </c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 t="s">
        <v>217</v>
      </c>
      <c r="O302" s="272"/>
      <c r="P302" s="272"/>
      <c r="Q302" s="273"/>
    </row>
    <row r="303" spans="1:17" ht="33" customHeight="1">
      <c r="A303" s="269"/>
      <c r="B303" s="274" t="s">
        <v>23</v>
      </c>
      <c r="C303" s="275"/>
      <c r="D303" s="275" t="s">
        <v>218</v>
      </c>
      <c r="E303" s="275"/>
      <c r="F303" s="275" t="s">
        <v>219</v>
      </c>
      <c r="G303" s="275"/>
      <c r="H303" s="275" t="s">
        <v>220</v>
      </c>
      <c r="I303" s="275"/>
      <c r="J303" s="275" t="s">
        <v>221</v>
      </c>
      <c r="K303" s="275"/>
      <c r="L303" s="275" t="s">
        <v>222</v>
      </c>
      <c r="M303" s="275"/>
      <c r="N303" s="275" t="s">
        <v>109</v>
      </c>
      <c r="O303" s="275"/>
      <c r="P303" s="275" t="s">
        <v>110</v>
      </c>
      <c r="Q303" s="276"/>
    </row>
    <row r="304" spans="1:17" ht="15" customHeight="1">
      <c r="A304" s="270"/>
      <c r="B304" s="45" t="s">
        <v>4</v>
      </c>
      <c r="C304" s="46" t="s">
        <v>5</v>
      </c>
      <c r="D304" s="46" t="s">
        <v>4</v>
      </c>
      <c r="E304" s="46" t="s">
        <v>5</v>
      </c>
      <c r="F304" s="46" t="s">
        <v>4</v>
      </c>
      <c r="G304" s="46" t="s">
        <v>5</v>
      </c>
      <c r="H304" s="46" t="s">
        <v>4</v>
      </c>
      <c r="I304" s="46" t="s">
        <v>5</v>
      </c>
      <c r="J304" s="46" t="s">
        <v>4</v>
      </c>
      <c r="K304" s="46" t="s">
        <v>5</v>
      </c>
      <c r="L304" s="46" t="s">
        <v>4</v>
      </c>
      <c r="M304" s="46" t="s">
        <v>5</v>
      </c>
      <c r="N304" s="46" t="s">
        <v>4</v>
      </c>
      <c r="O304" s="46" t="s">
        <v>5</v>
      </c>
      <c r="P304" s="46" t="s">
        <v>4</v>
      </c>
      <c r="Q304" s="47" t="s">
        <v>5</v>
      </c>
    </row>
    <row r="305" spans="1:17" ht="15" customHeight="1">
      <c r="A305" s="2" t="s">
        <v>6</v>
      </c>
      <c r="B305" s="4">
        <v>8</v>
      </c>
      <c r="C305" s="5">
        <v>0.24242424242424243</v>
      </c>
      <c r="D305" s="6">
        <v>11</v>
      </c>
      <c r="E305" s="5">
        <v>0.33333333333333337</v>
      </c>
      <c r="F305" s="6">
        <v>0</v>
      </c>
      <c r="G305" s="5">
        <v>0</v>
      </c>
      <c r="H305" s="6">
        <v>13</v>
      </c>
      <c r="I305" s="5">
        <v>0.39393939393939392</v>
      </c>
      <c r="J305" s="6">
        <v>0</v>
      </c>
      <c r="K305" s="5">
        <v>0</v>
      </c>
      <c r="L305" s="6">
        <v>1</v>
      </c>
      <c r="M305" s="5">
        <v>3.0303030303030304E-2</v>
      </c>
      <c r="N305" s="6">
        <v>20</v>
      </c>
      <c r="O305" s="5">
        <v>0.8</v>
      </c>
      <c r="P305" s="6">
        <v>5</v>
      </c>
      <c r="Q305" s="7">
        <v>0.2</v>
      </c>
    </row>
    <row r="306" spans="1:17" ht="15" customHeight="1">
      <c r="A306" s="3" t="s">
        <v>7</v>
      </c>
      <c r="B306" s="8">
        <v>8</v>
      </c>
      <c r="C306" s="9">
        <v>0.24242424242424243</v>
      </c>
      <c r="D306" s="10">
        <v>11</v>
      </c>
      <c r="E306" s="9">
        <v>0.33333333333333337</v>
      </c>
      <c r="F306" s="10">
        <v>0</v>
      </c>
      <c r="G306" s="9">
        <v>0</v>
      </c>
      <c r="H306" s="10">
        <v>13</v>
      </c>
      <c r="I306" s="9">
        <v>0.39393939393939392</v>
      </c>
      <c r="J306" s="10">
        <v>0</v>
      </c>
      <c r="K306" s="9">
        <v>0</v>
      </c>
      <c r="L306" s="10">
        <v>1</v>
      </c>
      <c r="M306" s="9">
        <v>3.0303030303030304E-2</v>
      </c>
      <c r="N306" s="10">
        <v>20</v>
      </c>
      <c r="O306" s="9">
        <v>0.8</v>
      </c>
      <c r="P306" s="10">
        <v>5</v>
      </c>
      <c r="Q306" s="11">
        <v>0.2</v>
      </c>
    </row>
    <row r="309" spans="1:17" ht="18">
      <c r="A309" s="1"/>
    </row>
    <row r="311" spans="1:17" ht="18" customHeight="1">
      <c r="A311" s="267" t="s">
        <v>223</v>
      </c>
      <c r="B311" s="267"/>
      <c r="C311" s="267"/>
      <c r="D311" s="267"/>
      <c r="E311" s="267"/>
      <c r="F311" s="267"/>
      <c r="G311" s="267"/>
      <c r="H311" s="267"/>
      <c r="I311" s="267"/>
    </row>
    <row r="312" spans="1:17" ht="15" customHeight="1">
      <c r="A312" s="268"/>
      <c r="B312" s="271" t="s">
        <v>224</v>
      </c>
      <c r="C312" s="272"/>
      <c r="D312" s="272"/>
      <c r="E312" s="272"/>
      <c r="F312" s="272"/>
      <c r="G312" s="272"/>
      <c r="H312" s="272"/>
      <c r="I312" s="273"/>
    </row>
    <row r="313" spans="1:17" ht="15" customHeight="1">
      <c r="A313" s="269"/>
      <c r="B313" s="274" t="s">
        <v>23</v>
      </c>
      <c r="C313" s="275"/>
      <c r="D313" s="275" t="s">
        <v>225</v>
      </c>
      <c r="E313" s="275"/>
      <c r="F313" s="275" t="s">
        <v>226</v>
      </c>
      <c r="G313" s="275"/>
      <c r="H313" s="275" t="s">
        <v>227</v>
      </c>
      <c r="I313" s="276"/>
    </row>
    <row r="314" spans="1:17" ht="15" customHeight="1">
      <c r="A314" s="270"/>
      <c r="B314" s="45" t="s">
        <v>4</v>
      </c>
      <c r="C314" s="46" t="s">
        <v>5</v>
      </c>
      <c r="D314" s="46" t="s">
        <v>4</v>
      </c>
      <c r="E314" s="46" t="s">
        <v>5</v>
      </c>
      <c r="F314" s="46" t="s">
        <v>4</v>
      </c>
      <c r="G314" s="46" t="s">
        <v>5</v>
      </c>
      <c r="H314" s="46" t="s">
        <v>4</v>
      </c>
      <c r="I314" s="47" t="s">
        <v>5</v>
      </c>
    </row>
    <row r="315" spans="1:17" ht="15" customHeight="1">
      <c r="A315" s="2" t="s">
        <v>6</v>
      </c>
      <c r="B315" s="4">
        <v>15</v>
      </c>
      <c r="C315" s="5">
        <v>0.45454545454545453</v>
      </c>
      <c r="D315" s="6">
        <v>13</v>
      </c>
      <c r="E315" s="5">
        <v>0.39393939393939392</v>
      </c>
      <c r="F315" s="6">
        <v>2</v>
      </c>
      <c r="G315" s="5">
        <v>6.0606060606060608E-2</v>
      </c>
      <c r="H315" s="6">
        <v>3</v>
      </c>
      <c r="I315" s="7">
        <v>9.0909090909090912E-2</v>
      </c>
    </row>
    <row r="316" spans="1:17" ht="15" customHeight="1">
      <c r="A316" s="3" t="s">
        <v>7</v>
      </c>
      <c r="B316" s="8">
        <v>15</v>
      </c>
      <c r="C316" s="9">
        <v>0.45454545454545453</v>
      </c>
      <c r="D316" s="10">
        <v>13</v>
      </c>
      <c r="E316" s="9">
        <v>0.39393939393939392</v>
      </c>
      <c r="F316" s="10">
        <v>2</v>
      </c>
      <c r="G316" s="9">
        <v>6.0606060606060608E-2</v>
      </c>
      <c r="H316" s="10">
        <v>3</v>
      </c>
      <c r="I316" s="11">
        <v>9.0909090909090912E-2</v>
      </c>
    </row>
    <row r="319" spans="1:17" ht="32.25" thickBot="1">
      <c r="A319" s="44" t="s">
        <v>269</v>
      </c>
      <c r="B319" s="44"/>
      <c r="C319" s="44"/>
      <c r="D319" s="44"/>
      <c r="E319" s="44"/>
      <c r="F319" s="44"/>
      <c r="G319" s="44"/>
      <c r="H319" s="44"/>
      <c r="I319" s="44"/>
      <c r="J319" s="44"/>
      <c r="K319" s="44"/>
    </row>
    <row r="321" spans="1:11" ht="18" customHeight="1">
      <c r="A321" s="267" t="s">
        <v>228</v>
      </c>
      <c r="B321" s="267"/>
      <c r="C321" s="267"/>
      <c r="D321" s="267"/>
      <c r="E321" s="267"/>
      <c r="F321" s="267"/>
      <c r="G321" s="267"/>
      <c r="H321" s="267"/>
      <c r="I321" s="267"/>
    </row>
    <row r="322" spans="1:11" ht="15" customHeight="1">
      <c r="A322" s="268"/>
      <c r="B322" s="271" t="s">
        <v>229</v>
      </c>
      <c r="C322" s="272"/>
      <c r="D322" s="272"/>
      <c r="E322" s="272"/>
      <c r="F322" s="272"/>
      <c r="G322" s="272"/>
      <c r="H322" s="272"/>
      <c r="I322" s="273"/>
    </row>
    <row r="323" spans="1:11" ht="15" customHeight="1">
      <c r="A323" s="269"/>
      <c r="B323" s="274" t="s">
        <v>230</v>
      </c>
      <c r="C323" s="275"/>
      <c r="D323" s="275" t="s">
        <v>231</v>
      </c>
      <c r="E323" s="275"/>
      <c r="F323" s="275" t="s">
        <v>232</v>
      </c>
      <c r="G323" s="275"/>
      <c r="H323" s="275" t="s">
        <v>233</v>
      </c>
      <c r="I323" s="276"/>
    </row>
    <row r="324" spans="1:11" ht="15" customHeight="1">
      <c r="A324" s="270"/>
      <c r="B324" s="45" t="s">
        <v>4</v>
      </c>
      <c r="C324" s="46" t="s">
        <v>5</v>
      </c>
      <c r="D324" s="46" t="s">
        <v>4</v>
      </c>
      <c r="E324" s="46" t="s">
        <v>5</v>
      </c>
      <c r="F324" s="46" t="s">
        <v>4</v>
      </c>
      <c r="G324" s="46" t="s">
        <v>5</v>
      </c>
      <c r="H324" s="46" t="s">
        <v>4</v>
      </c>
      <c r="I324" s="47" t="s">
        <v>5</v>
      </c>
    </row>
    <row r="325" spans="1:11" ht="15" customHeight="1">
      <c r="A325" s="2" t="s">
        <v>6</v>
      </c>
      <c r="B325" s="4">
        <v>20</v>
      </c>
      <c r="C325" s="5">
        <v>0.60606060606060608</v>
      </c>
      <c r="D325" s="6">
        <v>13</v>
      </c>
      <c r="E325" s="5">
        <v>0.39393939393939392</v>
      </c>
      <c r="F325" s="6">
        <v>0</v>
      </c>
      <c r="G325" s="5">
        <v>0</v>
      </c>
      <c r="H325" s="6">
        <v>0</v>
      </c>
      <c r="I325" s="7">
        <v>0</v>
      </c>
    </row>
    <row r="326" spans="1:11" ht="15" customHeight="1">
      <c r="A326" s="3" t="s">
        <v>7</v>
      </c>
      <c r="B326" s="8">
        <v>20</v>
      </c>
      <c r="C326" s="9">
        <v>0.60606060606060608</v>
      </c>
      <c r="D326" s="10">
        <v>13</v>
      </c>
      <c r="E326" s="9">
        <v>0.39393939393939392</v>
      </c>
      <c r="F326" s="10">
        <v>0</v>
      </c>
      <c r="G326" s="9">
        <v>0</v>
      </c>
      <c r="H326" s="10">
        <v>0</v>
      </c>
      <c r="I326" s="11">
        <v>0</v>
      </c>
    </row>
    <row r="329" spans="1:11" ht="15.75" thickBot="1">
      <c r="A329" s="294" t="s">
        <v>312</v>
      </c>
      <c r="B329" s="294"/>
      <c r="C329" s="294"/>
      <c r="D329" s="294"/>
      <c r="E329" s="294"/>
      <c r="F329" s="294"/>
      <c r="G329" s="294"/>
      <c r="H329" s="294"/>
      <c r="I329" s="294"/>
      <c r="J329" s="294"/>
      <c r="K329" s="294"/>
    </row>
    <row r="330" spans="1:11" ht="15.75" thickTop="1">
      <c r="A330" s="295"/>
      <c r="B330" s="298" t="s">
        <v>313</v>
      </c>
      <c r="C330" s="299"/>
      <c r="D330" s="299"/>
      <c r="E330" s="299"/>
      <c r="F330" s="299"/>
      <c r="G330" s="299"/>
      <c r="H330" s="299"/>
      <c r="I330" s="299"/>
      <c r="J330" s="299"/>
      <c r="K330" s="300"/>
    </row>
    <row r="331" spans="1:11" ht="38.25" customHeight="1">
      <c r="A331" s="296"/>
      <c r="B331" s="301" t="s">
        <v>314</v>
      </c>
      <c r="C331" s="302"/>
      <c r="D331" s="302" t="s">
        <v>315</v>
      </c>
      <c r="E331" s="302"/>
      <c r="F331" s="302" t="s">
        <v>316</v>
      </c>
      <c r="G331" s="302"/>
      <c r="H331" s="302" t="s">
        <v>317</v>
      </c>
      <c r="I331" s="302"/>
      <c r="J331" s="302" t="s">
        <v>318</v>
      </c>
      <c r="K331" s="303"/>
    </row>
    <row r="332" spans="1:11" ht="15.75" thickBot="1">
      <c r="A332" s="297"/>
      <c r="B332" s="114" t="s">
        <v>4</v>
      </c>
      <c r="C332" s="115" t="s">
        <v>5</v>
      </c>
      <c r="D332" s="115" t="s">
        <v>4</v>
      </c>
      <c r="E332" s="115" t="s">
        <v>5</v>
      </c>
      <c r="F332" s="115" t="s">
        <v>4</v>
      </c>
      <c r="G332" s="115" t="s">
        <v>5</v>
      </c>
      <c r="H332" s="115" t="s">
        <v>4</v>
      </c>
      <c r="I332" s="115" t="s">
        <v>5</v>
      </c>
      <c r="J332" s="115" t="s">
        <v>4</v>
      </c>
      <c r="K332" s="116" t="s">
        <v>5</v>
      </c>
    </row>
    <row r="333" spans="1:11" ht="15.75" thickTop="1">
      <c r="A333" s="104" t="s">
        <v>6</v>
      </c>
      <c r="B333" s="105">
        <v>7</v>
      </c>
      <c r="C333" s="106">
        <v>0.2121212121212121</v>
      </c>
      <c r="D333" s="107">
        <v>0</v>
      </c>
      <c r="E333" s="106">
        <v>0</v>
      </c>
      <c r="F333" s="107">
        <v>6</v>
      </c>
      <c r="G333" s="106">
        <v>0.18181818181818182</v>
      </c>
      <c r="H333" s="107">
        <v>7</v>
      </c>
      <c r="I333" s="106">
        <v>0.2121212121212121</v>
      </c>
      <c r="J333" s="107">
        <v>13</v>
      </c>
      <c r="K333" s="108">
        <v>0.39393939393939392</v>
      </c>
    </row>
    <row r="334" spans="1:11" ht="15.75" thickBot="1">
      <c r="A334" s="109" t="s">
        <v>7</v>
      </c>
      <c r="B334" s="110">
        <v>7</v>
      </c>
      <c r="C334" s="111">
        <v>0.2121212121212121</v>
      </c>
      <c r="D334" s="112">
        <v>0</v>
      </c>
      <c r="E334" s="111">
        <v>0</v>
      </c>
      <c r="F334" s="112">
        <v>6</v>
      </c>
      <c r="G334" s="111">
        <v>0.18181818181818182</v>
      </c>
      <c r="H334" s="112">
        <v>7</v>
      </c>
      <c r="I334" s="111">
        <v>0.2121212121212121</v>
      </c>
      <c r="J334" s="112">
        <v>13</v>
      </c>
      <c r="K334" s="113">
        <v>0.39393939393939392</v>
      </c>
    </row>
    <row r="335" spans="1:11" ht="15.75" thickTop="1"/>
  </sheetData>
  <mergeCells count="338">
    <mergeCell ref="A272:AB272"/>
    <mergeCell ref="A273:A274"/>
    <mergeCell ref="B273:D273"/>
    <mergeCell ref="E273:G273"/>
    <mergeCell ref="H273:J273"/>
    <mergeCell ref="K273:M273"/>
    <mergeCell ref="N273:P273"/>
    <mergeCell ref="Q273:S273"/>
    <mergeCell ref="T273:V273"/>
    <mergeCell ref="W273:Y273"/>
    <mergeCell ref="Z273:AB273"/>
    <mergeCell ref="K215:M215"/>
    <mergeCell ref="N215:P215"/>
    <mergeCell ref="Q215:S215"/>
    <mergeCell ref="A223:S223"/>
    <mergeCell ref="A224:A225"/>
    <mergeCell ref="B224:D224"/>
    <mergeCell ref="E224:G224"/>
    <mergeCell ref="H224:J224"/>
    <mergeCell ref="K224:M224"/>
    <mergeCell ref="N224:P224"/>
    <mergeCell ref="Q224:S224"/>
    <mergeCell ref="E188:G188"/>
    <mergeCell ref="H188:J188"/>
    <mergeCell ref="K188:M188"/>
    <mergeCell ref="A196:S196"/>
    <mergeCell ref="A197:A198"/>
    <mergeCell ref="B197:D197"/>
    <mergeCell ref="E197:G197"/>
    <mergeCell ref="H197:J197"/>
    <mergeCell ref="K197:M197"/>
    <mergeCell ref="N197:P197"/>
    <mergeCell ref="Q197:S197"/>
    <mergeCell ref="A329:K329"/>
    <mergeCell ref="A330:A332"/>
    <mergeCell ref="B330:K330"/>
    <mergeCell ref="B331:C331"/>
    <mergeCell ref="D331:E331"/>
    <mergeCell ref="F331:G331"/>
    <mergeCell ref="H331:I331"/>
    <mergeCell ref="J331:K331"/>
    <mergeCell ref="A321:I321"/>
    <mergeCell ref="A322:A324"/>
    <mergeCell ref="B322:I322"/>
    <mergeCell ref="B323:C323"/>
    <mergeCell ref="D323:E323"/>
    <mergeCell ref="F323:G323"/>
    <mergeCell ref="H323:I323"/>
    <mergeCell ref="A311:I311"/>
    <mergeCell ref="A312:A314"/>
    <mergeCell ref="B312:I312"/>
    <mergeCell ref="B313:C313"/>
    <mergeCell ref="D313:E313"/>
    <mergeCell ref="F313:G313"/>
    <mergeCell ref="H313:I313"/>
    <mergeCell ref="A301:Q301"/>
    <mergeCell ref="A302:A304"/>
    <mergeCell ref="B302:M302"/>
    <mergeCell ref="N302:Q302"/>
    <mergeCell ref="B303:C303"/>
    <mergeCell ref="D303:E303"/>
    <mergeCell ref="F303:G303"/>
    <mergeCell ref="H303:I303"/>
    <mergeCell ref="J303:K303"/>
    <mergeCell ref="L303:M303"/>
    <mergeCell ref="N303:O303"/>
    <mergeCell ref="P303:Q303"/>
    <mergeCell ref="J264:K264"/>
    <mergeCell ref="L264:M264"/>
    <mergeCell ref="A291:I291"/>
    <mergeCell ref="A292:A294"/>
    <mergeCell ref="B292:E292"/>
    <mergeCell ref="F292:I292"/>
    <mergeCell ref="B293:C293"/>
    <mergeCell ref="D293:E293"/>
    <mergeCell ref="F293:G293"/>
    <mergeCell ref="H293:I293"/>
    <mergeCell ref="A281:G281"/>
    <mergeCell ref="A282:A284"/>
    <mergeCell ref="B282:G282"/>
    <mergeCell ref="B283:C283"/>
    <mergeCell ref="D283:E283"/>
    <mergeCell ref="F283:G283"/>
    <mergeCell ref="A262:Y262"/>
    <mergeCell ref="A263:A265"/>
    <mergeCell ref="B263:C263"/>
    <mergeCell ref="D263:E263"/>
    <mergeCell ref="F263:G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X263:Y263"/>
    <mergeCell ref="B264:C264"/>
    <mergeCell ref="X264:Y264"/>
    <mergeCell ref="N264:O264"/>
    <mergeCell ref="P264:Q264"/>
    <mergeCell ref="R264:S264"/>
    <mergeCell ref="T264:U264"/>
    <mergeCell ref="V264:W264"/>
    <mergeCell ref="D264:E264"/>
    <mergeCell ref="F264:G264"/>
    <mergeCell ref="H264:I264"/>
    <mergeCell ref="A251:I251"/>
    <mergeCell ref="A252:A254"/>
    <mergeCell ref="B252:I252"/>
    <mergeCell ref="B253:C253"/>
    <mergeCell ref="D253:E253"/>
    <mergeCell ref="F253:G253"/>
    <mergeCell ref="H253:I253"/>
    <mergeCell ref="A241:I241"/>
    <mergeCell ref="A242:A244"/>
    <mergeCell ref="B242:I242"/>
    <mergeCell ref="B243:C243"/>
    <mergeCell ref="D243:E243"/>
    <mergeCell ref="F243:G243"/>
    <mergeCell ref="H243:I243"/>
    <mergeCell ref="A233:A234"/>
    <mergeCell ref="B233:C233"/>
    <mergeCell ref="D233:E233"/>
    <mergeCell ref="A215:A216"/>
    <mergeCell ref="B215:D215"/>
    <mergeCell ref="E215:G215"/>
    <mergeCell ref="H215:J215"/>
    <mergeCell ref="A232:E232"/>
    <mergeCell ref="A206:A207"/>
    <mergeCell ref="B206:D206"/>
    <mergeCell ref="E206:G206"/>
    <mergeCell ref="H206:J206"/>
    <mergeCell ref="A205:S205"/>
    <mergeCell ref="K206:M206"/>
    <mergeCell ref="N206:P206"/>
    <mergeCell ref="Q206:S206"/>
    <mergeCell ref="A214:S214"/>
    <mergeCell ref="A188:A189"/>
    <mergeCell ref="B188:D188"/>
    <mergeCell ref="A179:A180"/>
    <mergeCell ref="B179:D179"/>
    <mergeCell ref="E179:G179"/>
    <mergeCell ref="H179:J179"/>
    <mergeCell ref="K179:M179"/>
    <mergeCell ref="N179:P179"/>
    <mergeCell ref="A178:P178"/>
    <mergeCell ref="A187:M187"/>
    <mergeCell ref="A170:A171"/>
    <mergeCell ref="B170:D170"/>
    <mergeCell ref="E170:G170"/>
    <mergeCell ref="H170:J170"/>
    <mergeCell ref="K170:M170"/>
    <mergeCell ref="A161:A162"/>
    <mergeCell ref="B161:D161"/>
    <mergeCell ref="E161:G161"/>
    <mergeCell ref="H161:J161"/>
    <mergeCell ref="K161:M161"/>
    <mergeCell ref="A169:M169"/>
    <mergeCell ref="AR152:AS152"/>
    <mergeCell ref="AT152:AU152"/>
    <mergeCell ref="AV152:AW152"/>
    <mergeCell ref="AF152:AG152"/>
    <mergeCell ref="AH152:AI152"/>
    <mergeCell ref="AJ152:AK152"/>
    <mergeCell ref="AL152:AM152"/>
    <mergeCell ref="AN152:AO152"/>
    <mergeCell ref="A160:M160"/>
    <mergeCell ref="AZ152:BA152"/>
    <mergeCell ref="BB152:BC152"/>
    <mergeCell ref="BD152:BE152"/>
    <mergeCell ref="AX152:AY152"/>
    <mergeCell ref="A150:BE150"/>
    <mergeCell ref="A151:A153"/>
    <mergeCell ref="B151:BE151"/>
    <mergeCell ref="B152:C152"/>
    <mergeCell ref="D152:E152"/>
    <mergeCell ref="F152:G152"/>
    <mergeCell ref="H152:I152"/>
    <mergeCell ref="J152:K152"/>
    <mergeCell ref="L152:M152"/>
    <mergeCell ref="N152:O152"/>
    <mergeCell ref="P152:Q152"/>
    <mergeCell ref="R152:S152"/>
    <mergeCell ref="T152:U152"/>
    <mergeCell ref="V152:W152"/>
    <mergeCell ref="X152:Y152"/>
    <mergeCell ref="Z152:AA152"/>
    <mergeCell ref="AB152:AC152"/>
    <mergeCell ref="AD152:AE152"/>
    <mergeCell ref="AP152:AQ152"/>
    <mergeCell ref="A136:M136"/>
    <mergeCell ref="A137:A139"/>
    <mergeCell ref="B137:M137"/>
    <mergeCell ref="B138:C138"/>
    <mergeCell ref="D138:E138"/>
    <mergeCell ref="F138:G138"/>
    <mergeCell ref="H138:I138"/>
    <mergeCell ref="J138:K138"/>
    <mergeCell ref="L138:M138"/>
    <mergeCell ref="A126:Q126"/>
    <mergeCell ref="A127:A129"/>
    <mergeCell ref="B127:Q127"/>
    <mergeCell ref="B128:C128"/>
    <mergeCell ref="D128:E128"/>
    <mergeCell ref="F128:G128"/>
    <mergeCell ref="H128:I128"/>
    <mergeCell ref="J128:K128"/>
    <mergeCell ref="L128:M128"/>
    <mergeCell ref="N128:O128"/>
    <mergeCell ref="P128:Q128"/>
    <mergeCell ref="A116:S116"/>
    <mergeCell ref="A117:A119"/>
    <mergeCell ref="B117:E117"/>
    <mergeCell ref="F117:S117"/>
    <mergeCell ref="B118:C118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A106:G106"/>
    <mergeCell ref="A107:A109"/>
    <mergeCell ref="B107:G107"/>
    <mergeCell ref="B108:C108"/>
    <mergeCell ref="D108:E108"/>
    <mergeCell ref="F108:G108"/>
    <mergeCell ref="A96:E96"/>
    <mergeCell ref="A97:A99"/>
    <mergeCell ref="B97:E97"/>
    <mergeCell ref="B98:C98"/>
    <mergeCell ref="D98:E98"/>
    <mergeCell ref="A87:A89"/>
    <mergeCell ref="B87:E87"/>
    <mergeCell ref="B88:C88"/>
    <mergeCell ref="D88:E88"/>
    <mergeCell ref="A76:K76"/>
    <mergeCell ref="A77:A79"/>
    <mergeCell ref="B77:K77"/>
    <mergeCell ref="B78:C78"/>
    <mergeCell ref="D78:E78"/>
    <mergeCell ref="F78:G78"/>
    <mergeCell ref="H78:I78"/>
    <mergeCell ref="J78:K78"/>
    <mergeCell ref="A58:I58"/>
    <mergeCell ref="A59:A61"/>
    <mergeCell ref="B60:C60"/>
    <mergeCell ref="D60:E60"/>
    <mergeCell ref="F60:G60"/>
    <mergeCell ref="B59:I59"/>
    <mergeCell ref="H60:I60"/>
    <mergeCell ref="A66:M66"/>
    <mergeCell ref="A86:E86"/>
    <mergeCell ref="A67:A71"/>
    <mergeCell ref="B67:M67"/>
    <mergeCell ref="B68:E68"/>
    <mergeCell ref="F68:I68"/>
    <mergeCell ref="J68:M68"/>
    <mergeCell ref="B69:E69"/>
    <mergeCell ref="F69:I69"/>
    <mergeCell ref="J69:M69"/>
    <mergeCell ref="B70:C70"/>
    <mergeCell ref="D70:E70"/>
    <mergeCell ref="F70:G70"/>
    <mergeCell ref="H70:I70"/>
    <mergeCell ref="J70:K70"/>
    <mergeCell ref="L70:M70"/>
    <mergeCell ref="A38:Q38"/>
    <mergeCell ref="A39:A41"/>
    <mergeCell ref="B39:E39"/>
    <mergeCell ref="F39:Q39"/>
    <mergeCell ref="B40:C40"/>
    <mergeCell ref="D40:E40"/>
    <mergeCell ref="F40:G40"/>
    <mergeCell ref="H40:I40"/>
    <mergeCell ref="J40:K40"/>
    <mergeCell ref="L40:M40"/>
    <mergeCell ref="N40:O40"/>
    <mergeCell ref="P40:Q40"/>
    <mergeCell ref="A48:Y48"/>
    <mergeCell ref="A49:A51"/>
    <mergeCell ref="B49:Y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A7:E7"/>
    <mergeCell ref="A8:A10"/>
    <mergeCell ref="B8:E8"/>
    <mergeCell ref="B9:C9"/>
    <mergeCell ref="D9:E9"/>
    <mergeCell ref="A1:R1"/>
    <mergeCell ref="A27:K27"/>
    <mergeCell ref="A28:A30"/>
    <mergeCell ref="B28:K28"/>
    <mergeCell ref="B29:C29"/>
    <mergeCell ref="D29:E29"/>
    <mergeCell ref="F29:G29"/>
    <mergeCell ref="H29:I29"/>
    <mergeCell ref="J29:K29"/>
    <mergeCell ref="A17:G17"/>
    <mergeCell ref="A18:A20"/>
    <mergeCell ref="B18:G18"/>
    <mergeCell ref="B19:C19"/>
    <mergeCell ref="D19:E19"/>
    <mergeCell ref="F19:G19"/>
    <mergeCell ref="F8:G9"/>
    <mergeCell ref="A144:S144"/>
    <mergeCell ref="A145:A147"/>
    <mergeCell ref="B145:C145"/>
    <mergeCell ref="D145:E145"/>
    <mergeCell ref="F145:G145"/>
    <mergeCell ref="H145:I145"/>
    <mergeCell ref="J145:K145"/>
    <mergeCell ref="L145:M145"/>
    <mergeCell ref="N145:O145"/>
    <mergeCell ref="P145:Q145"/>
    <mergeCell ref="R145:S145"/>
    <mergeCell ref="B146:C146"/>
    <mergeCell ref="D146:E146"/>
    <mergeCell ref="F146:G146"/>
    <mergeCell ref="H146:I146"/>
    <mergeCell ref="J146:K146"/>
    <mergeCell ref="L146:M146"/>
    <mergeCell ref="N146:O146"/>
    <mergeCell ref="P146:Q146"/>
    <mergeCell ref="R146:S14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747"/>
  <sheetViews>
    <sheetView showGridLines="0" workbookViewId="0"/>
  </sheetViews>
  <sheetFormatPr defaultRowHeight="15"/>
  <sheetData>
    <row r="2" spans="2:19" ht="28.5">
      <c r="B2" s="18"/>
      <c r="C2" s="244" t="s">
        <v>276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2:19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9" ht="29.25" thickBot="1">
      <c r="B4" s="55" t="s">
        <v>256</v>
      </c>
      <c r="C4" s="55"/>
      <c r="D4" s="56"/>
      <c r="E4" s="56"/>
      <c r="F4" s="57"/>
      <c r="G4" s="58"/>
      <c r="H4" s="58"/>
      <c r="I4" s="19"/>
      <c r="J4" s="19"/>
      <c r="K4" s="19"/>
      <c r="L4" s="19"/>
      <c r="M4" s="19"/>
      <c r="N4" s="19"/>
      <c r="O4" s="19"/>
      <c r="P4" s="20"/>
      <c r="Q4" s="18"/>
    </row>
    <row r="5" spans="2:19" ht="28.5">
      <c r="B5" s="59"/>
      <c r="C5" s="59"/>
      <c r="D5" s="60"/>
      <c r="E5" s="60"/>
      <c r="F5" s="61"/>
      <c r="G5" s="58"/>
      <c r="H5" s="58"/>
      <c r="I5" s="19"/>
      <c r="J5" s="19"/>
      <c r="K5" s="19"/>
      <c r="L5" s="19"/>
      <c r="M5" s="19"/>
      <c r="N5" s="19"/>
      <c r="O5" s="19"/>
      <c r="P5" s="20"/>
      <c r="Q5" s="18"/>
    </row>
    <row r="6" spans="2:19" ht="32.25" thickBot="1">
      <c r="B6" s="62" t="s">
        <v>257</v>
      </c>
      <c r="C6" s="63"/>
      <c r="D6" s="64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6"/>
      <c r="S6" s="66"/>
    </row>
    <row r="7" spans="2:19">
      <c r="B7" s="67"/>
      <c r="I7" s="20"/>
      <c r="J7" s="20"/>
      <c r="K7" s="20"/>
      <c r="L7" s="20"/>
      <c r="M7" s="18"/>
      <c r="N7" s="18"/>
      <c r="O7" s="18"/>
      <c r="P7" s="18"/>
      <c r="Q7" s="18"/>
    </row>
    <row r="8" spans="2:19" ht="21">
      <c r="B8" s="68" t="s">
        <v>275</v>
      </c>
    </row>
    <row r="9" spans="2:19">
      <c r="L9" s="69"/>
      <c r="M9" s="69"/>
      <c r="N9" s="69"/>
      <c r="O9" s="69"/>
    </row>
    <row r="10" spans="2:19">
      <c r="L10" s="69"/>
      <c r="M10" s="69"/>
      <c r="N10" s="69"/>
      <c r="O10" s="69"/>
    </row>
    <row r="11" spans="2:19">
      <c r="L11" s="69"/>
      <c r="M11" s="69" t="s">
        <v>277</v>
      </c>
      <c r="N11" s="69" t="s">
        <v>278</v>
      </c>
      <c r="O11" s="69"/>
    </row>
    <row r="12" spans="2:19">
      <c r="L12" s="69" t="s">
        <v>250</v>
      </c>
      <c r="M12" s="69">
        <v>111</v>
      </c>
      <c r="N12" s="69">
        <v>33</v>
      </c>
      <c r="O12" s="69"/>
    </row>
    <row r="13" spans="2:19">
      <c r="L13" s="69"/>
      <c r="M13" s="69"/>
      <c r="N13" s="69"/>
      <c r="O13" s="69"/>
    </row>
    <row r="14" spans="2:19">
      <c r="L14" s="69"/>
      <c r="M14" s="69"/>
      <c r="N14" s="69"/>
      <c r="O14" s="69"/>
    </row>
    <row r="15" spans="2:19">
      <c r="L15" s="69"/>
      <c r="M15" s="69"/>
      <c r="N15" s="69"/>
      <c r="O15" s="69"/>
    </row>
    <row r="30" spans="2:14" ht="21">
      <c r="B30" s="68" t="s">
        <v>279</v>
      </c>
      <c r="K30" s="69"/>
      <c r="L30" s="69"/>
      <c r="M30" s="69"/>
    </row>
    <row r="31" spans="2:14">
      <c r="K31" s="70"/>
      <c r="L31" s="70"/>
      <c r="M31" s="70"/>
      <c r="N31" s="70"/>
    </row>
    <row r="32" spans="2:14">
      <c r="K32" s="70"/>
      <c r="L32" s="70" t="s">
        <v>2</v>
      </c>
      <c r="M32" s="70" t="s">
        <v>3</v>
      </c>
      <c r="N32" s="70"/>
    </row>
    <row r="33" spans="11:14">
      <c r="K33" s="70" t="s">
        <v>250</v>
      </c>
      <c r="L33" s="71">
        <v>0.69696969696969702</v>
      </c>
      <c r="M33" s="72">
        <v>0.30303030303030304</v>
      </c>
      <c r="N33" s="70"/>
    </row>
    <row r="34" spans="11:14">
      <c r="K34" s="70"/>
      <c r="L34" s="70"/>
      <c r="M34" s="70"/>
      <c r="N34" s="70"/>
    </row>
    <row r="35" spans="11:14">
      <c r="K35" s="70"/>
      <c r="L35" s="70"/>
      <c r="M35" s="70"/>
      <c r="N35" s="70"/>
    </row>
    <row r="52" spans="2:16" ht="21">
      <c r="B52" s="68" t="s">
        <v>8</v>
      </c>
    </row>
    <row r="54" spans="2:16">
      <c r="L54" s="70"/>
      <c r="M54" s="70"/>
      <c r="N54" s="70"/>
      <c r="O54" s="70"/>
      <c r="P54" s="70"/>
    </row>
    <row r="55" spans="2:16">
      <c r="L55" s="70"/>
      <c r="M55" s="70" t="s">
        <v>9</v>
      </c>
      <c r="N55" s="70"/>
      <c r="O55" s="70"/>
      <c r="P55" s="70"/>
    </row>
    <row r="56" spans="2:16">
      <c r="L56" s="70"/>
      <c r="M56" s="70"/>
      <c r="N56" s="70"/>
      <c r="O56" s="70"/>
      <c r="P56" s="70"/>
    </row>
    <row r="57" spans="2:16">
      <c r="L57" s="70"/>
      <c r="M57" s="70" t="s">
        <v>10</v>
      </c>
      <c r="N57" s="70" t="s">
        <v>11</v>
      </c>
      <c r="O57" s="70" t="s">
        <v>12</v>
      </c>
      <c r="P57" s="70"/>
    </row>
    <row r="58" spans="2:16" ht="24">
      <c r="L58" s="73" t="s">
        <v>6</v>
      </c>
      <c r="M58" s="71">
        <v>0.8484848484848484</v>
      </c>
      <c r="N58" s="71">
        <v>0.15151515151515152</v>
      </c>
      <c r="O58" s="72">
        <v>0</v>
      </c>
      <c r="P58" s="70"/>
    </row>
    <row r="59" spans="2:16">
      <c r="L59" s="70"/>
      <c r="M59" s="70"/>
      <c r="N59" s="70"/>
      <c r="O59" s="70"/>
      <c r="P59" s="70"/>
    </row>
    <row r="73" spans="2:19" ht="32.25" thickBot="1">
      <c r="B73" s="62" t="s">
        <v>258</v>
      </c>
      <c r="C73" s="63"/>
      <c r="D73" s="64"/>
      <c r="E73" s="64"/>
      <c r="F73" s="6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5"/>
      <c r="R73" s="75"/>
      <c r="S73" s="75"/>
    </row>
    <row r="75" spans="2:19" ht="23.25">
      <c r="B75" s="76" t="s">
        <v>259</v>
      </c>
    </row>
    <row r="76" spans="2:19" ht="4.5" customHeight="1"/>
    <row r="77" spans="2:19" ht="21">
      <c r="B77" s="68" t="s">
        <v>280</v>
      </c>
    </row>
    <row r="78" spans="2:19" ht="15" customHeight="1"/>
    <row r="79" spans="2:19" ht="15" customHeight="1"/>
    <row r="80" spans="2:19" ht="15" customHeight="1"/>
    <row r="81" spans="13:21" ht="15" customHeight="1"/>
    <row r="82" spans="13:21" ht="15" customHeight="1">
      <c r="M82" s="70"/>
      <c r="N82" s="70"/>
      <c r="O82" s="70"/>
      <c r="P82" s="70"/>
      <c r="Q82" s="70"/>
      <c r="R82" s="70"/>
      <c r="S82" s="70"/>
      <c r="T82" s="70"/>
      <c r="U82" s="70"/>
    </row>
    <row r="83" spans="13:21" ht="15" customHeight="1">
      <c r="M83" s="70"/>
      <c r="N83" s="70"/>
      <c r="O83" s="70" t="s">
        <v>21</v>
      </c>
      <c r="P83" s="70"/>
      <c r="Q83" s="70"/>
      <c r="R83" s="70"/>
      <c r="S83" s="70"/>
      <c r="T83" s="70"/>
      <c r="U83" s="70"/>
    </row>
    <row r="84" spans="13:21" ht="15" customHeight="1">
      <c r="M84" s="70"/>
      <c r="N84" s="70"/>
      <c r="O84" s="70"/>
      <c r="P84" s="70"/>
      <c r="Q84" s="70"/>
      <c r="R84" s="70"/>
      <c r="S84" s="70"/>
      <c r="T84" s="70"/>
      <c r="U84" s="70"/>
    </row>
    <row r="85" spans="13:21" ht="15" customHeight="1">
      <c r="M85" s="70"/>
      <c r="N85" s="70"/>
      <c r="O85" s="70" t="s">
        <v>23</v>
      </c>
      <c r="P85" s="70" t="s">
        <v>24</v>
      </c>
      <c r="Q85" s="70"/>
      <c r="R85" s="70"/>
      <c r="S85" s="70"/>
      <c r="T85" s="70"/>
      <c r="U85" s="70"/>
    </row>
    <row r="86" spans="13:21" ht="15" customHeight="1">
      <c r="M86" s="70"/>
      <c r="N86" s="73" t="s">
        <v>6</v>
      </c>
      <c r="O86" s="71">
        <v>0.78787878787878785</v>
      </c>
      <c r="P86" s="71">
        <v>0.2121212121212121</v>
      </c>
      <c r="Q86" s="70"/>
      <c r="R86" s="70"/>
      <c r="S86" s="70"/>
      <c r="T86" s="70"/>
      <c r="U86" s="70"/>
    </row>
    <row r="87" spans="13:21" ht="15" customHeight="1">
      <c r="M87" s="70"/>
      <c r="N87" s="70"/>
      <c r="O87" s="70"/>
      <c r="P87" s="70"/>
      <c r="Q87" s="70"/>
      <c r="R87" s="70"/>
      <c r="S87" s="70"/>
      <c r="T87" s="70"/>
      <c r="U87" s="70"/>
    </row>
    <row r="88" spans="13:21" ht="15" customHeight="1">
      <c r="M88" s="70"/>
      <c r="N88" s="70"/>
      <c r="O88" s="70"/>
      <c r="P88" s="70"/>
      <c r="Q88" s="70"/>
      <c r="R88" s="70"/>
      <c r="S88" s="70"/>
      <c r="T88" s="70"/>
      <c r="U88" s="70"/>
    </row>
    <row r="89" spans="13:21" ht="15" customHeight="1">
      <c r="M89" s="70"/>
      <c r="N89" s="70"/>
      <c r="O89" s="70"/>
      <c r="P89" s="70"/>
      <c r="Q89" s="70"/>
      <c r="R89" s="70"/>
      <c r="S89" s="70"/>
      <c r="T89" s="70"/>
      <c r="U89" s="70"/>
    </row>
    <row r="90" spans="13:21" ht="15" customHeight="1">
      <c r="M90" s="70"/>
      <c r="N90" s="70"/>
      <c r="O90" s="70"/>
      <c r="P90" s="70"/>
      <c r="Q90" s="70"/>
      <c r="R90" s="70"/>
      <c r="S90" s="70"/>
      <c r="T90" s="70"/>
      <c r="U90" s="70"/>
    </row>
    <row r="91" spans="13:21" ht="15" customHeight="1">
      <c r="M91" s="70"/>
      <c r="N91" s="70"/>
      <c r="O91" s="70"/>
      <c r="P91" s="70"/>
      <c r="Q91" s="70"/>
      <c r="R91" s="70"/>
      <c r="S91" s="70"/>
      <c r="T91" s="70"/>
      <c r="U91" s="70"/>
    </row>
    <row r="92" spans="13:21" ht="15" customHeight="1">
      <c r="M92" s="70"/>
      <c r="N92" s="70"/>
      <c r="O92" s="70"/>
      <c r="P92" s="70"/>
      <c r="Q92" s="70"/>
      <c r="R92" s="70"/>
      <c r="S92" s="70"/>
      <c r="T92" s="70"/>
      <c r="U92" s="70"/>
    </row>
    <row r="93" spans="13:21" ht="15" customHeight="1">
      <c r="M93" s="70"/>
      <c r="N93" s="70"/>
      <c r="O93" s="70"/>
      <c r="P93" s="70"/>
      <c r="Q93" s="70"/>
      <c r="R93" s="70"/>
      <c r="S93" s="70"/>
      <c r="T93" s="70"/>
      <c r="U93" s="70"/>
    </row>
    <row r="94" spans="13:21" ht="15" customHeight="1">
      <c r="M94" s="70"/>
      <c r="N94" s="70"/>
      <c r="O94" s="70"/>
      <c r="P94" s="70"/>
      <c r="Q94" s="70"/>
      <c r="R94" s="70"/>
      <c r="S94" s="70"/>
      <c r="T94" s="70"/>
      <c r="U94" s="70"/>
    </row>
    <row r="95" spans="13:21" ht="15" customHeight="1">
      <c r="M95" s="70"/>
      <c r="N95" s="70"/>
      <c r="O95" s="70" t="s">
        <v>22</v>
      </c>
      <c r="P95" s="70"/>
      <c r="Q95" s="70"/>
      <c r="R95" s="70"/>
      <c r="S95" s="70"/>
      <c r="T95" s="70"/>
      <c r="U95" s="70"/>
    </row>
    <row r="96" spans="13:21" ht="15" customHeight="1">
      <c r="M96" s="70"/>
      <c r="N96" s="70"/>
      <c r="O96" s="70"/>
      <c r="P96" s="70"/>
      <c r="Q96" s="70"/>
      <c r="R96" s="70"/>
      <c r="S96" s="70"/>
      <c r="T96" s="70"/>
      <c r="U96" s="70"/>
    </row>
    <row r="97" spans="2:21" ht="15" customHeight="1">
      <c r="M97" s="70"/>
      <c r="N97" s="70"/>
      <c r="O97" s="70" t="s">
        <v>25</v>
      </c>
      <c r="P97" s="70" t="s">
        <v>26</v>
      </c>
      <c r="Q97" s="70" t="s">
        <v>27</v>
      </c>
      <c r="R97" s="70" t="s">
        <v>28</v>
      </c>
      <c r="S97" s="70" t="s">
        <v>29</v>
      </c>
      <c r="T97" s="70" t="s">
        <v>30</v>
      </c>
      <c r="U97" s="70"/>
    </row>
    <row r="98" spans="2:21" ht="15" customHeight="1">
      <c r="M98" s="70"/>
      <c r="N98" s="73" t="s">
        <v>6</v>
      </c>
      <c r="O98" s="71">
        <v>0.48484848484848486</v>
      </c>
      <c r="P98" s="71">
        <v>0.24242424242424243</v>
      </c>
      <c r="Q98" s="71">
        <v>3.0303030303030304E-2</v>
      </c>
      <c r="R98" s="71">
        <v>0.12121212121212122</v>
      </c>
      <c r="S98" s="71">
        <v>3.0303030303030304E-2</v>
      </c>
      <c r="T98" s="72">
        <v>9.0909090909090912E-2</v>
      </c>
      <c r="U98" s="70"/>
    </row>
    <row r="99" spans="2:21" ht="15" customHeight="1">
      <c r="B99" s="68" t="s">
        <v>281</v>
      </c>
    </row>
    <row r="100" spans="2:21" ht="15" customHeight="1"/>
    <row r="101" spans="2:21" ht="15" customHeight="1"/>
    <row r="102" spans="2:21" ht="15" customHeight="1"/>
    <row r="103" spans="2:21" ht="15" customHeight="1"/>
    <row r="104" spans="2:21" ht="15" customHeight="1"/>
    <row r="105" spans="2:21" ht="15" customHeight="1"/>
    <row r="106" spans="2:21" ht="15" customHeight="1"/>
    <row r="107" spans="2:21" ht="15" customHeight="1"/>
    <row r="108" spans="2:21" ht="15" customHeight="1"/>
    <row r="109" spans="2:21" ht="15" customHeight="1"/>
    <row r="110" spans="2:21" ht="15" customHeight="1"/>
    <row r="111" spans="2:21" ht="15" customHeight="1"/>
    <row r="112" spans="2:21" ht="15" customHeight="1"/>
    <row r="113" spans="2:23" ht="15" customHeight="1"/>
    <row r="114" spans="2:23" ht="15" customHeight="1"/>
    <row r="115" spans="2:23" ht="15" customHeight="1"/>
    <row r="116" spans="2:23" ht="15" customHeight="1"/>
    <row r="117" spans="2:23" ht="15" customHeight="1"/>
    <row r="118" spans="2:23" ht="15" customHeight="1"/>
    <row r="119" spans="2:23" ht="15" customHeight="1"/>
    <row r="120" spans="2:23" ht="15" customHeight="1"/>
    <row r="121" spans="2:23" ht="15" customHeight="1">
      <c r="B121" s="68" t="s">
        <v>31</v>
      </c>
    </row>
    <row r="122" spans="2:23" ht="15" customHeight="1"/>
    <row r="123" spans="2:23" ht="15" customHeight="1">
      <c r="N123" s="70"/>
      <c r="O123" s="70"/>
      <c r="P123" s="70"/>
      <c r="Q123" s="70"/>
      <c r="R123" s="70"/>
      <c r="S123" s="70"/>
      <c r="T123" s="70"/>
      <c r="U123" s="70"/>
      <c r="V123" s="70"/>
      <c r="W123" s="70"/>
    </row>
    <row r="124" spans="2:23" ht="15" customHeight="1">
      <c r="N124" s="70"/>
      <c r="O124" s="70"/>
      <c r="P124" s="70" t="s">
        <v>32</v>
      </c>
      <c r="Q124" s="70"/>
      <c r="R124" s="70"/>
      <c r="S124" s="70"/>
      <c r="T124" s="70"/>
      <c r="U124" s="70"/>
      <c r="V124" s="70"/>
      <c r="W124" s="70"/>
    </row>
    <row r="125" spans="2:23" ht="15" customHeight="1">
      <c r="N125" s="70"/>
      <c r="O125" s="70"/>
      <c r="P125" s="70"/>
      <c r="Q125" s="70"/>
      <c r="R125" s="70"/>
      <c r="S125" s="70"/>
      <c r="T125" s="70"/>
      <c r="U125" s="70"/>
      <c r="V125" s="70"/>
      <c r="W125" s="70"/>
    </row>
    <row r="126" spans="2:23" ht="15" customHeight="1">
      <c r="N126" s="70"/>
      <c r="O126" s="70"/>
      <c r="P126" s="70" t="s">
        <v>33</v>
      </c>
      <c r="Q126" s="70" t="s">
        <v>37</v>
      </c>
      <c r="R126" s="70" t="s">
        <v>38</v>
      </c>
      <c r="S126" s="70" t="s">
        <v>39</v>
      </c>
      <c r="T126" s="70" t="s">
        <v>40</v>
      </c>
      <c r="U126" s="70" t="s">
        <v>43</v>
      </c>
      <c r="V126" s="70" t="s">
        <v>44</v>
      </c>
      <c r="W126" s="70"/>
    </row>
    <row r="127" spans="2:23" ht="15" customHeight="1">
      <c r="N127" s="70"/>
      <c r="O127" s="73" t="s">
        <v>6</v>
      </c>
      <c r="P127" s="71">
        <v>0.4242424242424242</v>
      </c>
      <c r="Q127" s="71">
        <v>3.0303030303030304E-2</v>
      </c>
      <c r="R127" s="71">
        <v>0.18181818181818182</v>
      </c>
      <c r="S127" s="71">
        <v>0.12121212121212122</v>
      </c>
      <c r="T127" s="71">
        <v>0.12121212121212122</v>
      </c>
      <c r="U127" s="71">
        <v>6.0606060606060608E-2</v>
      </c>
      <c r="V127" s="72">
        <v>6.0606060606060608E-2</v>
      </c>
      <c r="W127" s="70"/>
    </row>
    <row r="128" spans="2:23" ht="15" customHeight="1">
      <c r="N128" s="70"/>
      <c r="O128" s="70"/>
      <c r="P128" s="70"/>
      <c r="Q128" s="70"/>
      <c r="R128" s="70"/>
      <c r="S128" s="70"/>
      <c r="T128" s="70"/>
      <c r="U128" s="70"/>
      <c r="V128" s="70"/>
      <c r="W128" s="70"/>
    </row>
    <row r="129" spans="2:2" ht="15" customHeight="1"/>
    <row r="130" spans="2:2" ht="15" customHeight="1"/>
    <row r="131" spans="2:2" ht="15" customHeight="1"/>
    <row r="132" spans="2:2" ht="15" customHeight="1"/>
    <row r="133" spans="2:2" ht="15" customHeight="1"/>
    <row r="134" spans="2:2" ht="15" customHeight="1"/>
    <row r="135" spans="2:2" ht="15" customHeight="1"/>
    <row r="136" spans="2:2" ht="15" customHeight="1"/>
    <row r="137" spans="2:2" ht="15" customHeight="1"/>
    <row r="138" spans="2:2" ht="15" customHeight="1"/>
    <row r="139" spans="2:2" ht="15" customHeight="1"/>
    <row r="140" spans="2:2" ht="15" customHeight="1"/>
    <row r="141" spans="2:2" ht="15" customHeight="1"/>
    <row r="142" spans="2:2" ht="15" customHeight="1"/>
    <row r="143" spans="2:2" ht="21" customHeight="1">
      <c r="B143" s="76" t="s">
        <v>260</v>
      </c>
    </row>
    <row r="144" spans="2:2" ht="15" customHeight="1"/>
    <row r="145" spans="2:16" ht="15" customHeight="1">
      <c r="B145" s="68" t="s">
        <v>282</v>
      </c>
    </row>
    <row r="146" spans="2:16" ht="15" customHeight="1"/>
    <row r="147" spans="2:16" ht="15" customHeight="1"/>
    <row r="148" spans="2:16" ht="15" customHeight="1">
      <c r="J148" s="70"/>
      <c r="K148" s="70"/>
      <c r="L148" s="70"/>
      <c r="M148" s="70"/>
      <c r="N148" s="70"/>
      <c r="O148" s="70"/>
      <c r="P148" s="70"/>
    </row>
    <row r="149" spans="2:16" ht="15" customHeight="1">
      <c r="J149" s="70"/>
      <c r="K149" s="70"/>
      <c r="L149" s="70" t="s">
        <v>274</v>
      </c>
      <c r="M149" s="70"/>
      <c r="N149" s="70"/>
      <c r="O149" s="70"/>
      <c r="P149" s="70"/>
    </row>
    <row r="150" spans="2:16" ht="15" customHeight="1">
      <c r="J150" s="70"/>
      <c r="K150" s="70"/>
      <c r="L150" s="70"/>
      <c r="M150" s="70"/>
      <c r="N150" s="70"/>
      <c r="O150" s="70"/>
      <c r="P150" s="70"/>
    </row>
    <row r="151" spans="2:16" ht="15" customHeight="1">
      <c r="J151" s="70"/>
      <c r="K151" s="70"/>
      <c r="L151" s="70" t="s">
        <v>273</v>
      </c>
      <c r="M151" s="70" t="s">
        <v>272</v>
      </c>
      <c r="N151" s="70" t="s">
        <v>271</v>
      </c>
      <c r="O151" s="70" t="s">
        <v>270</v>
      </c>
      <c r="P151" s="70"/>
    </row>
    <row r="152" spans="2:16" ht="15" customHeight="1">
      <c r="J152" s="70"/>
      <c r="K152" s="73" t="s">
        <v>6</v>
      </c>
      <c r="L152" s="71">
        <v>0.27300000000000002</v>
      </c>
      <c r="M152" s="71">
        <v>0.33333333333333337</v>
      </c>
      <c r="N152" s="71">
        <v>0.12121212121212122</v>
      </c>
      <c r="O152" s="72">
        <v>0.27272727272727271</v>
      </c>
      <c r="P152" s="70"/>
    </row>
    <row r="153" spans="2:16" ht="15" customHeight="1">
      <c r="J153" s="70"/>
      <c r="K153" s="70"/>
      <c r="L153" s="70"/>
      <c r="M153" s="70"/>
      <c r="N153" s="70"/>
      <c r="O153" s="70"/>
      <c r="P153" s="70"/>
    </row>
    <row r="154" spans="2:16" ht="15" customHeight="1">
      <c r="J154" s="70"/>
      <c r="K154" s="70"/>
      <c r="L154" s="70"/>
      <c r="M154" s="70"/>
      <c r="N154" s="70"/>
      <c r="O154" s="70"/>
      <c r="P154" s="70"/>
    </row>
    <row r="155" spans="2:16" ht="15" customHeight="1"/>
    <row r="156" spans="2:16" ht="15" customHeight="1"/>
    <row r="157" spans="2:16" ht="15" customHeight="1"/>
    <row r="158" spans="2:16" ht="15" customHeight="1"/>
    <row r="159" spans="2:16" ht="15" customHeight="1"/>
    <row r="160" spans="2:16" ht="15" customHeight="1"/>
    <row r="161" spans="2:22" ht="15" customHeight="1"/>
    <row r="162" spans="2:22" ht="15" customHeight="1"/>
    <row r="163" spans="2:22" ht="15" customHeight="1"/>
    <row r="164" spans="2:22" ht="15" customHeight="1"/>
    <row r="165" spans="2:22" ht="15" customHeight="1"/>
    <row r="166" spans="2:22" ht="15" customHeight="1"/>
    <row r="167" spans="2:22" ht="15" customHeight="1">
      <c r="B167" s="68" t="s">
        <v>46</v>
      </c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</row>
    <row r="168" spans="2:22" ht="15" customHeight="1"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</row>
    <row r="169" spans="2:22" ht="15" customHeight="1"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</row>
    <row r="170" spans="2:22" ht="15" customHeight="1"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</row>
    <row r="171" spans="2:22" ht="15" customHeight="1"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</row>
    <row r="172" spans="2:22" ht="15" customHeight="1"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</row>
    <row r="173" spans="2:22" ht="15" customHeight="1"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</row>
    <row r="174" spans="2:22" ht="15" customHeight="1"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</row>
    <row r="175" spans="2:22" ht="15" customHeight="1">
      <c r="L175" s="70"/>
      <c r="M175" s="70"/>
      <c r="N175" s="70"/>
      <c r="O175" s="70"/>
      <c r="P175" s="304"/>
      <c r="Q175" s="304"/>
      <c r="R175" s="304"/>
      <c r="S175" s="304"/>
      <c r="T175" s="304"/>
      <c r="U175" s="304"/>
      <c r="V175" s="70"/>
    </row>
    <row r="176" spans="2:22" ht="15" customHeight="1">
      <c r="L176" s="70"/>
      <c r="M176" s="70"/>
      <c r="N176" s="70"/>
      <c r="O176" s="70"/>
      <c r="P176" s="304"/>
      <c r="Q176" s="304"/>
      <c r="R176" s="304"/>
      <c r="S176" s="304"/>
      <c r="T176" s="304"/>
      <c r="U176" s="304"/>
      <c r="V176" s="70"/>
    </row>
    <row r="177" spans="2:33" ht="15" customHeight="1"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</row>
    <row r="178" spans="2:33" ht="15" customHeight="1">
      <c r="L178" s="70"/>
      <c r="M178" s="70"/>
      <c r="N178" s="70"/>
      <c r="O178" s="90"/>
      <c r="P178" s="91"/>
      <c r="Q178" s="91"/>
      <c r="R178" s="91"/>
      <c r="S178" s="91"/>
      <c r="T178" s="91"/>
      <c r="U178" s="91"/>
      <c r="V178" s="70"/>
      <c r="W178" s="69"/>
      <c r="X178" s="69"/>
      <c r="Y178" s="69"/>
      <c r="Z178" s="69"/>
    </row>
    <row r="179" spans="2:33" ht="15" customHeight="1"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69"/>
      <c r="X179" s="69"/>
      <c r="Y179" s="69"/>
      <c r="Z179" s="69"/>
    </row>
    <row r="180" spans="2:33" ht="15" customHeight="1"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225"/>
      <c r="AB180" s="225"/>
      <c r="AC180" s="225"/>
      <c r="AD180" s="225"/>
      <c r="AE180" s="225"/>
      <c r="AF180" s="225"/>
      <c r="AG180" s="225"/>
    </row>
    <row r="181" spans="2:33" ht="15" customHeight="1"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225"/>
      <c r="AB181" s="225"/>
      <c r="AC181" s="225"/>
      <c r="AD181" s="225"/>
      <c r="AE181" s="225"/>
      <c r="AF181" s="225"/>
      <c r="AG181" s="225"/>
    </row>
    <row r="182" spans="2:33" ht="15" customHeight="1"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225"/>
      <c r="AB182" s="225"/>
      <c r="AC182" s="225"/>
      <c r="AD182" s="225"/>
      <c r="AE182" s="225"/>
      <c r="AF182" s="225"/>
      <c r="AG182" s="225"/>
    </row>
    <row r="183" spans="2:33" ht="15" customHeight="1"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225"/>
      <c r="AB183" s="225"/>
      <c r="AC183" s="225"/>
      <c r="AD183" s="225"/>
      <c r="AE183" s="225"/>
      <c r="AF183" s="225"/>
      <c r="AG183" s="225"/>
    </row>
    <row r="184" spans="2:33" ht="15" customHeight="1">
      <c r="L184" s="70"/>
      <c r="M184" s="70"/>
      <c r="N184" s="70"/>
      <c r="O184" s="70"/>
      <c r="P184" s="70"/>
      <c r="Q184" s="70"/>
      <c r="R184" s="70"/>
      <c r="S184" s="70"/>
      <c r="T184" s="304" t="s">
        <v>48</v>
      </c>
      <c r="U184" s="304"/>
      <c r="V184" s="304" t="s">
        <v>49</v>
      </c>
      <c r="W184" s="304"/>
      <c r="X184" s="304" t="s">
        <v>50</v>
      </c>
      <c r="Y184" s="304"/>
      <c r="Z184" s="70"/>
      <c r="AA184" s="225"/>
      <c r="AB184" s="225"/>
      <c r="AC184" s="225"/>
      <c r="AD184" s="225"/>
      <c r="AE184" s="225"/>
      <c r="AF184" s="225"/>
      <c r="AG184" s="225"/>
    </row>
    <row r="185" spans="2:33" ht="15" customHeight="1">
      <c r="R185" s="225"/>
      <c r="S185" s="70"/>
      <c r="T185" s="70" t="s">
        <v>285</v>
      </c>
      <c r="U185" s="70" t="s">
        <v>284</v>
      </c>
      <c r="V185" s="70" t="s">
        <v>285</v>
      </c>
      <c r="W185" s="70" t="s">
        <v>284</v>
      </c>
      <c r="X185" s="70" t="s">
        <v>285</v>
      </c>
      <c r="Y185" s="70" t="s">
        <v>284</v>
      </c>
      <c r="Z185" s="70"/>
      <c r="AA185" s="225"/>
      <c r="AB185" s="225"/>
      <c r="AC185" s="225"/>
      <c r="AD185" s="225"/>
      <c r="AE185" s="225"/>
      <c r="AF185" s="225"/>
      <c r="AG185" s="225"/>
    </row>
    <row r="186" spans="2:33" ht="15" customHeight="1">
      <c r="R186" s="225"/>
      <c r="S186" s="90" t="s">
        <v>6</v>
      </c>
      <c r="T186" s="91">
        <v>0.81818181818181823</v>
      </c>
      <c r="U186" s="91">
        <v>0</v>
      </c>
      <c r="V186" s="91">
        <v>3.0303030303030304E-2</v>
      </c>
      <c r="W186" s="91">
        <v>0</v>
      </c>
      <c r="X186" s="91">
        <v>3.0303030303030304E-2</v>
      </c>
      <c r="Y186" s="91">
        <v>0.12121212121212122</v>
      </c>
      <c r="Z186" s="228"/>
      <c r="AA186" s="225"/>
      <c r="AB186" s="227"/>
      <c r="AC186" s="225"/>
      <c r="AD186" s="227"/>
      <c r="AE186" s="225"/>
      <c r="AF186" s="225"/>
      <c r="AG186" s="225"/>
    </row>
    <row r="187" spans="2:33" ht="15" customHeight="1">
      <c r="R187" s="225"/>
      <c r="S187" s="90"/>
      <c r="T187" s="228"/>
      <c r="U187" s="91"/>
      <c r="V187" s="228"/>
      <c r="W187" s="91"/>
      <c r="X187" s="228"/>
      <c r="Y187" s="91"/>
      <c r="Z187" s="228"/>
      <c r="AA187" s="226"/>
      <c r="AB187" s="227"/>
      <c r="AC187" s="226"/>
      <c r="AD187" s="227"/>
      <c r="AE187" s="226"/>
      <c r="AF187" s="225"/>
      <c r="AG187" s="225"/>
    </row>
    <row r="188" spans="2:33" ht="15" customHeight="1">
      <c r="R188" s="225"/>
      <c r="S188" s="70"/>
      <c r="T188" s="70"/>
      <c r="U188" s="70"/>
      <c r="V188" s="70"/>
      <c r="W188" s="70"/>
      <c r="X188" s="70"/>
      <c r="Y188" s="70"/>
      <c r="Z188" s="70"/>
      <c r="AA188" s="225"/>
      <c r="AB188" s="225"/>
      <c r="AC188" s="225"/>
      <c r="AD188" s="225"/>
      <c r="AE188" s="225"/>
      <c r="AF188" s="225"/>
      <c r="AG188" s="225"/>
    </row>
    <row r="189" spans="2:33" ht="15" customHeight="1">
      <c r="B189" s="68" t="s">
        <v>52</v>
      </c>
      <c r="S189" s="69"/>
      <c r="T189" s="69"/>
      <c r="U189" s="69"/>
      <c r="V189" s="69"/>
      <c r="W189" s="69"/>
      <c r="X189" s="69"/>
      <c r="Y189" s="69"/>
      <c r="Z189" s="69"/>
    </row>
    <row r="190" spans="2:33" ht="15" customHeight="1">
      <c r="S190" s="69"/>
      <c r="T190" s="69"/>
      <c r="U190" s="69"/>
      <c r="V190" s="69"/>
      <c r="W190" s="69"/>
      <c r="X190" s="69"/>
      <c r="Y190" s="69"/>
      <c r="Z190" s="69"/>
    </row>
    <row r="191" spans="2:33" ht="15" customHeight="1"/>
    <row r="192" spans="2:33" ht="15" customHeight="1">
      <c r="K192" s="70"/>
      <c r="L192" s="70"/>
      <c r="M192" s="70"/>
      <c r="N192" s="70"/>
      <c r="O192" s="70"/>
      <c r="P192" s="70"/>
      <c r="Q192" s="70"/>
    </row>
    <row r="193" spans="11:17" ht="15" customHeight="1">
      <c r="K193" s="70"/>
      <c r="L193" s="70" t="s">
        <v>53</v>
      </c>
      <c r="M193" s="70"/>
      <c r="N193" s="70"/>
      <c r="O193" s="70"/>
      <c r="P193" s="70"/>
      <c r="Q193" s="70"/>
    </row>
    <row r="194" spans="11:17" ht="15" customHeight="1">
      <c r="K194" s="70"/>
      <c r="L194" s="70"/>
      <c r="M194" s="70"/>
      <c r="N194" s="70"/>
      <c r="O194" s="70"/>
      <c r="P194" s="70"/>
      <c r="Q194" s="70"/>
    </row>
    <row r="195" spans="11:17" ht="15" customHeight="1">
      <c r="K195" s="70"/>
      <c r="L195" s="70" t="s">
        <v>54</v>
      </c>
      <c r="M195" s="70" t="s">
        <v>55</v>
      </c>
      <c r="N195" s="70" t="s">
        <v>56</v>
      </c>
      <c r="O195" s="70" t="s">
        <v>57</v>
      </c>
      <c r="P195" s="70" t="s">
        <v>58</v>
      </c>
      <c r="Q195" s="70"/>
    </row>
    <row r="196" spans="11:17" ht="15" customHeight="1">
      <c r="K196" s="73" t="s">
        <v>6</v>
      </c>
      <c r="L196" s="71">
        <v>0.15151515151515152</v>
      </c>
      <c r="M196" s="71">
        <v>0.5757575757575758</v>
      </c>
      <c r="N196" s="71">
        <v>0.2121212121212121</v>
      </c>
      <c r="O196" s="71">
        <v>3.0303030303030304E-2</v>
      </c>
      <c r="P196" s="72">
        <v>3.0303030303030304E-2</v>
      </c>
      <c r="Q196" s="70"/>
    </row>
    <row r="197" spans="11:17" ht="15" customHeight="1">
      <c r="K197" s="70"/>
      <c r="L197" s="70"/>
      <c r="M197" s="70"/>
      <c r="N197" s="70"/>
      <c r="O197" s="70"/>
      <c r="P197" s="70"/>
      <c r="Q197" s="70"/>
    </row>
    <row r="198" spans="11:17" ht="15" customHeight="1">
      <c r="K198" s="70"/>
      <c r="L198" s="70"/>
      <c r="M198" s="70"/>
      <c r="N198" s="70"/>
      <c r="O198" s="70"/>
      <c r="P198" s="70"/>
      <c r="Q198" s="70"/>
    </row>
    <row r="199" spans="11:17" ht="15" customHeight="1"/>
    <row r="200" spans="11:17" ht="15" customHeight="1"/>
    <row r="201" spans="11:17" ht="15" customHeight="1"/>
    <row r="202" spans="11:17" ht="15" customHeight="1"/>
    <row r="203" spans="11:17" ht="15" customHeight="1"/>
    <row r="204" spans="11:17" ht="15" customHeight="1"/>
    <row r="205" spans="11:17" ht="15" customHeight="1"/>
    <row r="206" spans="11:17" ht="15" customHeight="1"/>
    <row r="207" spans="11:17" ht="15" customHeight="1"/>
    <row r="208" spans="11:17" ht="15" customHeight="1"/>
    <row r="209" spans="2:20" ht="15" customHeight="1"/>
    <row r="210" spans="2:20" ht="15" customHeight="1"/>
    <row r="211" spans="2:20" ht="15" customHeight="1">
      <c r="B211" s="68" t="s">
        <v>286</v>
      </c>
    </row>
    <row r="212" spans="2:20" ht="15" customHeight="1"/>
    <row r="213" spans="2:20" ht="15" customHeight="1"/>
    <row r="214" spans="2:20" ht="15" customHeight="1">
      <c r="N214" s="70"/>
      <c r="O214" s="70"/>
      <c r="P214" s="70"/>
      <c r="Q214" s="70"/>
      <c r="R214" s="70"/>
      <c r="S214" s="70"/>
      <c r="T214" s="70"/>
    </row>
    <row r="215" spans="2:20" ht="15" customHeight="1">
      <c r="N215" s="70"/>
      <c r="O215" s="70"/>
      <c r="P215" s="70" t="s">
        <v>64</v>
      </c>
      <c r="Q215" s="70"/>
      <c r="R215" s="70"/>
      <c r="S215" s="70"/>
      <c r="T215" s="70"/>
    </row>
    <row r="216" spans="2:20" ht="15" customHeight="1">
      <c r="N216" s="70"/>
      <c r="O216" s="70"/>
      <c r="P216" s="70"/>
      <c r="Q216" s="70"/>
      <c r="R216" s="70"/>
      <c r="S216" s="70"/>
      <c r="T216" s="70"/>
    </row>
    <row r="217" spans="2:20" ht="15" customHeight="1">
      <c r="N217" s="70"/>
      <c r="O217" s="70"/>
      <c r="P217" s="70" t="s">
        <v>23</v>
      </c>
      <c r="Q217" s="70" t="s">
        <v>24</v>
      </c>
      <c r="R217" s="70"/>
      <c r="S217" s="70"/>
      <c r="T217" s="70"/>
    </row>
    <row r="218" spans="2:20" ht="15" customHeight="1">
      <c r="N218" s="70"/>
      <c r="O218" s="73" t="s">
        <v>6</v>
      </c>
      <c r="P218" s="71">
        <v>0.375</v>
      </c>
      <c r="Q218" s="72">
        <v>0.625</v>
      </c>
      <c r="R218" s="70"/>
      <c r="S218" s="70"/>
      <c r="T218" s="70"/>
    </row>
    <row r="219" spans="2:20" ht="15" customHeight="1">
      <c r="N219" s="70"/>
      <c r="O219" s="70"/>
      <c r="P219" s="70"/>
      <c r="Q219" s="70"/>
      <c r="R219" s="70"/>
      <c r="S219" s="70"/>
      <c r="T219" s="70"/>
    </row>
    <row r="220" spans="2:20" ht="15" customHeight="1">
      <c r="N220" s="70"/>
      <c r="O220" s="70"/>
      <c r="P220" s="70"/>
      <c r="Q220" s="70"/>
      <c r="R220" s="70"/>
      <c r="S220" s="70"/>
      <c r="T220" s="70"/>
    </row>
    <row r="221" spans="2:20" ht="15" customHeight="1"/>
    <row r="222" spans="2:20" ht="15" customHeight="1"/>
    <row r="223" spans="2:20" ht="15" customHeight="1"/>
    <row r="224" spans="2:20" ht="15" customHeight="1"/>
    <row r="225" spans="2:17" ht="15" customHeight="1"/>
    <row r="226" spans="2:17" ht="15" customHeight="1"/>
    <row r="227" spans="2:17" ht="15" customHeight="1"/>
    <row r="228" spans="2:17" ht="15" customHeight="1"/>
    <row r="229" spans="2:17" ht="15" customHeight="1"/>
    <row r="230" spans="2:17" ht="15" customHeight="1"/>
    <row r="231" spans="2:17" ht="15" customHeight="1"/>
    <row r="232" spans="2:17" ht="15" customHeight="1"/>
    <row r="233" spans="2:17" ht="15" customHeight="1">
      <c r="B233" s="68" t="s">
        <v>65</v>
      </c>
    </row>
    <row r="234" spans="2:17" ht="15" customHeight="1">
      <c r="B234" s="92" t="s">
        <v>287</v>
      </c>
    </row>
    <row r="235" spans="2:17" ht="15" customHeight="1"/>
    <row r="236" spans="2:17" ht="15" customHeight="1"/>
    <row r="237" spans="2:17" ht="15" customHeight="1"/>
    <row r="238" spans="2:17" ht="15" customHeight="1">
      <c r="L238" s="70"/>
      <c r="M238" s="70"/>
      <c r="N238" s="70"/>
      <c r="O238" s="70"/>
      <c r="P238" s="70"/>
      <c r="Q238" s="70"/>
    </row>
    <row r="239" spans="2:17" ht="15" customHeight="1">
      <c r="L239" s="70"/>
      <c r="M239" s="70"/>
      <c r="N239" s="70" t="s">
        <v>66</v>
      </c>
      <c r="O239" s="70"/>
      <c r="P239" s="70"/>
      <c r="Q239" s="70"/>
    </row>
    <row r="240" spans="2:17" ht="15" customHeight="1">
      <c r="L240" s="70"/>
      <c r="M240" s="70"/>
      <c r="N240" s="70"/>
      <c r="O240" s="70"/>
      <c r="P240" s="70"/>
      <c r="Q240" s="70"/>
    </row>
    <row r="241" spans="2:17" ht="15" customHeight="1">
      <c r="L241" s="70"/>
      <c r="M241" s="70"/>
      <c r="N241" s="70" t="s">
        <v>67</v>
      </c>
      <c r="O241" s="70" t="s">
        <v>68</v>
      </c>
      <c r="P241" s="70" t="s">
        <v>30</v>
      </c>
      <c r="Q241" s="70"/>
    </row>
    <row r="242" spans="2:17" ht="15" customHeight="1">
      <c r="L242" s="70"/>
      <c r="M242" s="73" t="s">
        <v>6</v>
      </c>
      <c r="N242" s="71">
        <v>0</v>
      </c>
      <c r="O242" s="71">
        <v>0.42857142857142855</v>
      </c>
      <c r="P242" s="72">
        <v>0.57142857142857151</v>
      </c>
      <c r="Q242" s="70"/>
    </row>
    <row r="243" spans="2:17" ht="15" customHeight="1">
      <c r="L243" s="70"/>
      <c r="M243" s="70"/>
      <c r="N243" s="70"/>
      <c r="O243" s="70"/>
      <c r="P243" s="70"/>
      <c r="Q243" s="70"/>
    </row>
    <row r="244" spans="2:17" ht="15" customHeight="1">
      <c r="L244" s="70"/>
      <c r="M244" s="70"/>
      <c r="N244" s="70"/>
      <c r="O244" s="70"/>
      <c r="P244" s="70"/>
      <c r="Q244" s="70"/>
    </row>
    <row r="245" spans="2:17" ht="15" customHeight="1"/>
    <row r="246" spans="2:17" ht="15" customHeight="1"/>
    <row r="247" spans="2:17" ht="15" customHeight="1"/>
    <row r="248" spans="2:17" ht="15" customHeight="1"/>
    <row r="249" spans="2:17" ht="15" customHeight="1"/>
    <row r="250" spans="2:17" ht="15" customHeight="1"/>
    <row r="251" spans="2:17" ht="15" customHeight="1"/>
    <row r="252" spans="2:17" ht="15" customHeight="1"/>
    <row r="253" spans="2:17" ht="15" customHeight="1"/>
    <row r="254" spans="2:17" ht="15" customHeight="1"/>
    <row r="255" spans="2:17" ht="15" customHeight="1"/>
    <row r="256" spans="2:17" ht="15" customHeight="1">
      <c r="B256" s="68" t="s">
        <v>288</v>
      </c>
    </row>
    <row r="257" spans="12:14" ht="15" customHeight="1"/>
    <row r="258" spans="12:14" ht="15" customHeight="1"/>
    <row r="259" spans="12:14" ht="15" customHeight="1"/>
    <row r="260" spans="12:14" ht="15" customHeight="1">
      <c r="L260" s="70"/>
      <c r="M260" s="70" t="s">
        <v>70</v>
      </c>
      <c r="N260" s="70"/>
    </row>
    <row r="261" spans="12:14" ht="15" customHeight="1">
      <c r="L261" s="70"/>
      <c r="M261" s="70"/>
      <c r="N261" s="70"/>
    </row>
    <row r="262" spans="12:14" ht="15" customHeight="1">
      <c r="L262" s="70"/>
      <c r="M262" s="70" t="s">
        <v>72</v>
      </c>
      <c r="N262" s="70" t="s">
        <v>73</v>
      </c>
    </row>
    <row r="263" spans="12:14" ht="15" customHeight="1">
      <c r="L263" s="73" t="s">
        <v>6</v>
      </c>
      <c r="M263" s="71">
        <v>6.0606060606060608E-2</v>
      </c>
      <c r="N263" s="71">
        <v>0.93939393939393934</v>
      </c>
    </row>
    <row r="264" spans="12:14" ht="15" customHeight="1">
      <c r="L264" s="70"/>
      <c r="M264" s="70"/>
      <c r="N264" s="70"/>
    </row>
    <row r="265" spans="12:14" ht="15" customHeight="1"/>
    <row r="266" spans="12:14" ht="15" customHeight="1"/>
    <row r="267" spans="12:14" ht="15" customHeight="1"/>
    <row r="268" spans="12:14" ht="15" customHeight="1"/>
    <row r="269" spans="12:14" ht="15" customHeight="1"/>
    <row r="270" spans="12:14" ht="15" customHeight="1"/>
    <row r="271" spans="12:14" ht="15" customHeight="1"/>
    <row r="272" spans="12:14" ht="15" customHeight="1"/>
    <row r="273" spans="2:22" ht="15" customHeight="1"/>
    <row r="274" spans="2:22" ht="15" customHeight="1"/>
    <row r="275" spans="2:22" ht="15" customHeight="1"/>
    <row r="276" spans="2:22" ht="15" customHeight="1"/>
    <row r="277" spans="2:22" ht="15" customHeight="1">
      <c r="B277" s="68" t="s">
        <v>289</v>
      </c>
    </row>
    <row r="278" spans="2:22" ht="15" customHeight="1"/>
    <row r="279" spans="2:22" ht="15" customHeight="1"/>
    <row r="280" spans="2:22" ht="15" customHeight="1">
      <c r="N280" s="70"/>
      <c r="O280" s="70"/>
      <c r="P280" s="70"/>
      <c r="Q280" s="70"/>
      <c r="R280" s="70"/>
      <c r="S280" s="70"/>
      <c r="T280" s="70"/>
      <c r="U280" s="70"/>
      <c r="V280" s="70"/>
    </row>
    <row r="281" spans="2:22" ht="15" customHeight="1">
      <c r="N281" s="70"/>
      <c r="O281" s="70" t="s">
        <v>71</v>
      </c>
      <c r="P281" s="70"/>
      <c r="Q281" s="70"/>
      <c r="R281" s="70"/>
      <c r="S281" s="70"/>
      <c r="T281" s="70"/>
      <c r="U281" s="70"/>
      <c r="V281" s="70"/>
    </row>
    <row r="282" spans="2:22" ht="15" customHeight="1">
      <c r="N282" s="70"/>
      <c r="O282" s="70"/>
      <c r="P282" s="70"/>
      <c r="Q282" s="70"/>
      <c r="R282" s="70"/>
      <c r="S282" s="70"/>
      <c r="T282" s="70"/>
      <c r="U282" s="70"/>
      <c r="V282" s="70"/>
    </row>
    <row r="283" spans="2:22" ht="15" customHeight="1">
      <c r="N283" s="70"/>
      <c r="O283" s="70" t="s">
        <v>74</v>
      </c>
      <c r="P283" s="70" t="s">
        <v>75</v>
      </c>
      <c r="Q283" s="70" t="s">
        <v>76</v>
      </c>
      <c r="R283" s="70" t="s">
        <v>77</v>
      </c>
      <c r="S283" s="70" t="s">
        <v>78</v>
      </c>
      <c r="T283" s="70" t="s">
        <v>79</v>
      </c>
      <c r="U283" s="70" t="s">
        <v>80</v>
      </c>
      <c r="V283" s="70"/>
    </row>
    <row r="284" spans="2:22" ht="15" customHeight="1">
      <c r="N284" s="73" t="s">
        <v>6</v>
      </c>
      <c r="O284" s="71">
        <v>0.66666666666666674</v>
      </c>
      <c r="P284" s="71">
        <v>6.0606060606060608E-2</v>
      </c>
      <c r="Q284" s="71">
        <v>9.0909090909090912E-2</v>
      </c>
      <c r="R284" s="71">
        <v>6.0606060606060608E-2</v>
      </c>
      <c r="S284" s="71">
        <v>9.0909090909090912E-2</v>
      </c>
      <c r="T284" s="71">
        <v>3.0303030303030304E-2</v>
      </c>
      <c r="U284" s="72">
        <v>0</v>
      </c>
      <c r="V284" s="70"/>
    </row>
    <row r="285" spans="2:22" ht="15" customHeight="1">
      <c r="N285" s="70"/>
      <c r="O285" s="70"/>
      <c r="P285" s="70"/>
      <c r="Q285" s="70"/>
      <c r="R285" s="70"/>
      <c r="S285" s="70"/>
      <c r="T285" s="70"/>
      <c r="U285" s="70"/>
      <c r="V285" s="70"/>
    </row>
    <row r="286" spans="2:22" ht="15" customHeight="1"/>
    <row r="287" spans="2:22" ht="15" customHeight="1"/>
    <row r="288" spans="2:22" ht="15" customHeight="1"/>
    <row r="289" spans="2:23" ht="15" customHeight="1"/>
    <row r="290" spans="2:23" ht="15" customHeight="1"/>
    <row r="291" spans="2:23" ht="15" customHeight="1"/>
    <row r="292" spans="2:23" ht="15" customHeight="1"/>
    <row r="293" spans="2:23" ht="15" customHeight="1"/>
    <row r="294" spans="2:23" ht="15" customHeight="1"/>
    <row r="295" spans="2:23" ht="15" customHeight="1"/>
    <row r="296" spans="2:23" ht="15" customHeight="1"/>
    <row r="297" spans="2:23" ht="15" customHeight="1"/>
    <row r="298" spans="2:23" ht="15" customHeight="1"/>
    <row r="299" spans="2:23" ht="15" customHeight="1">
      <c r="B299" s="68" t="s">
        <v>290</v>
      </c>
    </row>
    <row r="300" spans="2:23" ht="15" customHeight="1"/>
    <row r="301" spans="2:23" ht="15" customHeight="1"/>
    <row r="302" spans="2:23" ht="15" customHeight="1">
      <c r="N302" s="70"/>
      <c r="O302" s="70" t="s">
        <v>82</v>
      </c>
      <c r="P302" s="70"/>
      <c r="Q302" s="70"/>
      <c r="R302" s="70"/>
      <c r="S302" s="70"/>
      <c r="T302" s="70"/>
      <c r="U302" s="70"/>
      <c r="V302" s="70"/>
      <c r="W302" s="70"/>
    </row>
    <row r="303" spans="2:23" ht="15" customHeight="1">
      <c r="N303" s="70"/>
      <c r="O303" s="70"/>
      <c r="P303" s="70"/>
      <c r="Q303" s="70"/>
      <c r="R303" s="70"/>
      <c r="S303" s="70"/>
      <c r="T303" s="70"/>
      <c r="U303" s="70"/>
      <c r="V303" s="70"/>
      <c r="W303" s="70"/>
    </row>
    <row r="304" spans="2:23" ht="15" customHeight="1">
      <c r="N304" s="70"/>
      <c r="O304" s="70" t="s">
        <v>83</v>
      </c>
      <c r="P304" s="70" t="s">
        <v>84</v>
      </c>
      <c r="Q304" s="70" t="s">
        <v>85</v>
      </c>
      <c r="R304" s="70" t="s">
        <v>86</v>
      </c>
      <c r="S304" s="70" t="s">
        <v>87</v>
      </c>
      <c r="T304" s="70" t="s">
        <v>88</v>
      </c>
      <c r="U304" s="70" t="s">
        <v>89</v>
      </c>
      <c r="V304" s="70" t="s">
        <v>90</v>
      </c>
      <c r="W304" s="70"/>
    </row>
    <row r="305" spans="14:23" ht="15" customHeight="1">
      <c r="N305" s="73" t="s">
        <v>6</v>
      </c>
      <c r="O305" s="71">
        <v>6.4516129032258063E-2</v>
      </c>
      <c r="P305" s="71">
        <v>0.19354838709677419</v>
      </c>
      <c r="Q305" s="71">
        <v>0.32258064516129031</v>
      </c>
      <c r="R305" s="71">
        <v>9.6774193548387094E-2</v>
      </c>
      <c r="S305" s="71">
        <v>0.29032258064516125</v>
      </c>
      <c r="T305" s="71">
        <v>0</v>
      </c>
      <c r="U305" s="71">
        <v>3.2258064516129031E-2</v>
      </c>
      <c r="V305" s="72">
        <v>0</v>
      </c>
      <c r="W305" s="70"/>
    </row>
    <row r="306" spans="14:23" ht="15" customHeight="1">
      <c r="N306" s="70"/>
      <c r="O306" s="70"/>
      <c r="P306" s="70"/>
      <c r="Q306" s="70"/>
      <c r="R306" s="70"/>
      <c r="S306" s="70"/>
      <c r="T306" s="70"/>
      <c r="U306" s="70"/>
      <c r="V306" s="70"/>
      <c r="W306" s="70"/>
    </row>
    <row r="307" spans="14:23" ht="15" customHeight="1"/>
    <row r="308" spans="14:23" ht="15" customHeight="1"/>
    <row r="309" spans="14:23" ht="15" customHeight="1"/>
    <row r="310" spans="14:23" ht="15" customHeight="1"/>
    <row r="311" spans="14:23" ht="15" customHeight="1"/>
    <row r="312" spans="14:23" ht="15" customHeight="1"/>
    <row r="313" spans="14:23" ht="15" customHeight="1"/>
    <row r="314" spans="14:23" ht="15" customHeight="1"/>
    <row r="315" spans="14:23" ht="15" customHeight="1"/>
    <row r="316" spans="14:23" ht="15" customHeight="1"/>
    <row r="317" spans="14:23" ht="15" customHeight="1"/>
    <row r="318" spans="14:23" ht="15" customHeight="1"/>
    <row r="319" spans="14:23" ht="15" customHeight="1"/>
    <row r="320" spans="14:23" ht="15" customHeight="1"/>
    <row r="321" spans="2:21" ht="15" customHeight="1">
      <c r="B321" s="68" t="s">
        <v>91</v>
      </c>
    </row>
    <row r="322" spans="2:21" ht="15" customHeight="1"/>
    <row r="323" spans="2:21" ht="15" customHeight="1"/>
    <row r="324" spans="2:21" ht="15" customHeight="1"/>
    <row r="325" spans="2:21" ht="15" customHeight="1"/>
    <row r="326" spans="2:21" ht="15" customHeight="1">
      <c r="N326" s="70"/>
      <c r="O326" s="70"/>
      <c r="P326" s="70"/>
      <c r="Q326" s="70"/>
      <c r="R326" s="70"/>
      <c r="S326" s="70"/>
      <c r="T326" s="70"/>
      <c r="U326" s="70"/>
    </row>
    <row r="327" spans="2:21" ht="15" customHeight="1">
      <c r="N327" s="70"/>
      <c r="O327" s="70" t="s">
        <v>92</v>
      </c>
      <c r="P327" s="70"/>
      <c r="Q327" s="70"/>
      <c r="R327" s="70"/>
      <c r="S327" s="70"/>
      <c r="T327" s="70"/>
      <c r="U327" s="70"/>
    </row>
    <row r="328" spans="2:21" ht="15" customHeight="1">
      <c r="N328" s="70"/>
      <c r="O328" s="70"/>
      <c r="P328" s="70"/>
      <c r="Q328" s="70"/>
      <c r="R328" s="70"/>
      <c r="S328" s="70"/>
      <c r="T328" s="70"/>
      <c r="U328" s="70"/>
    </row>
    <row r="329" spans="2:21" ht="15" customHeight="1">
      <c r="N329" s="70"/>
      <c r="O329" s="70" t="s">
        <v>93</v>
      </c>
      <c r="P329" s="70" t="s">
        <v>94</v>
      </c>
      <c r="Q329" s="70" t="s">
        <v>95</v>
      </c>
      <c r="R329" s="70" t="s">
        <v>96</v>
      </c>
      <c r="S329" s="70" t="s">
        <v>97</v>
      </c>
      <c r="T329" s="70" t="s">
        <v>98</v>
      </c>
      <c r="U329" s="70"/>
    </row>
    <row r="330" spans="2:21" ht="15" customHeight="1">
      <c r="N330" s="73" t="s">
        <v>6</v>
      </c>
      <c r="O330" s="71">
        <v>0.8125</v>
      </c>
      <c r="P330" s="71">
        <v>9.375E-2</v>
      </c>
      <c r="Q330" s="71">
        <v>6.25E-2</v>
      </c>
      <c r="R330" s="71">
        <v>0</v>
      </c>
      <c r="S330" s="71">
        <v>0</v>
      </c>
      <c r="T330" s="72">
        <v>3.125E-2</v>
      </c>
      <c r="U330" s="70"/>
    </row>
    <row r="331" spans="2:21" ht="15" customHeight="1">
      <c r="N331" s="70"/>
      <c r="O331" s="70"/>
      <c r="P331" s="70"/>
      <c r="Q331" s="70"/>
      <c r="R331" s="70"/>
      <c r="S331" s="70"/>
      <c r="T331" s="70"/>
      <c r="U331" s="70"/>
    </row>
    <row r="332" spans="2:21" ht="15" customHeight="1">
      <c r="N332" s="70"/>
      <c r="O332" s="70"/>
      <c r="P332" s="70"/>
      <c r="Q332" s="70"/>
      <c r="R332" s="70"/>
      <c r="S332" s="70"/>
      <c r="T332" s="70"/>
      <c r="U332" s="70"/>
    </row>
    <row r="333" spans="2:21" ht="15" customHeight="1">
      <c r="N333" s="70"/>
      <c r="O333" s="70"/>
      <c r="P333" s="70"/>
      <c r="Q333" s="70"/>
      <c r="R333" s="70"/>
      <c r="S333" s="70"/>
      <c r="T333" s="70"/>
      <c r="U333" s="70"/>
    </row>
    <row r="334" spans="2:21" ht="15" customHeight="1"/>
    <row r="335" spans="2:21" ht="15" customHeight="1"/>
    <row r="336" spans="2:21" ht="15" customHeight="1"/>
    <row r="337" spans="2:24" ht="15" customHeight="1"/>
    <row r="338" spans="2:24" ht="15" customHeight="1"/>
    <row r="339" spans="2:24" ht="15" customHeight="1"/>
    <row r="340" spans="2:24" ht="15" customHeight="1"/>
    <row r="341" spans="2:24" ht="15" customHeight="1"/>
    <row r="342" spans="2:24" ht="15" customHeight="1"/>
    <row r="343" spans="2:24" ht="15" customHeight="1">
      <c r="B343" s="68" t="s">
        <v>99</v>
      </c>
    </row>
    <row r="344" spans="2:24" ht="15" customHeight="1"/>
    <row r="345" spans="2:24" ht="15" customHeight="1"/>
    <row r="346" spans="2:24" ht="15" customHeight="1"/>
    <row r="347" spans="2:24" ht="15" customHeight="1">
      <c r="O347" s="70"/>
      <c r="P347" s="70"/>
      <c r="Q347" s="70"/>
      <c r="R347" s="70"/>
      <c r="S347" s="70"/>
      <c r="T347" s="70"/>
      <c r="U347" s="70"/>
      <c r="V347" s="70"/>
      <c r="W347" s="70"/>
      <c r="X347" s="70"/>
    </row>
    <row r="348" spans="2:24" ht="15" customHeight="1">
      <c r="O348" s="70"/>
      <c r="P348" s="70" t="s">
        <v>100</v>
      </c>
      <c r="Q348" s="70" t="s">
        <v>101</v>
      </c>
      <c r="R348" s="70" t="s">
        <v>102</v>
      </c>
      <c r="S348" s="70" t="s">
        <v>103</v>
      </c>
      <c r="T348" s="70" t="s">
        <v>104</v>
      </c>
      <c r="U348" s="70" t="s">
        <v>105</v>
      </c>
      <c r="V348" s="70" t="s">
        <v>106</v>
      </c>
      <c r="W348" s="70" t="s">
        <v>107</v>
      </c>
      <c r="X348" s="70" t="s">
        <v>108</v>
      </c>
    </row>
    <row r="349" spans="2:24" ht="15" customHeight="1">
      <c r="O349" s="90" t="s">
        <v>6</v>
      </c>
      <c r="P349" s="91">
        <f>17/75</f>
        <v>0.22666666666666666</v>
      </c>
      <c r="Q349" s="91">
        <f>6/75</f>
        <v>0.08</v>
      </c>
      <c r="R349" s="91">
        <f>1/75</f>
        <v>1.3333333333333334E-2</v>
      </c>
      <c r="S349" s="91">
        <f>4/75</f>
        <v>5.3333333333333337E-2</v>
      </c>
      <c r="T349" s="91">
        <v>0</v>
      </c>
      <c r="U349" s="91">
        <f>24/75</f>
        <v>0.32</v>
      </c>
      <c r="V349" s="91">
        <f>21/75</f>
        <v>0.28000000000000003</v>
      </c>
      <c r="W349" s="91">
        <f>1/75</f>
        <v>1.3333333333333334E-2</v>
      </c>
      <c r="X349" s="91">
        <f>1/75</f>
        <v>1.3333333333333334E-2</v>
      </c>
    </row>
    <row r="350" spans="2:24" ht="15" customHeight="1">
      <c r="O350" s="70"/>
      <c r="P350" s="70"/>
      <c r="Q350" s="70"/>
      <c r="R350" s="70"/>
      <c r="S350" s="70"/>
      <c r="T350" s="70"/>
      <c r="U350" s="70"/>
      <c r="V350" s="70"/>
      <c r="W350" s="70"/>
      <c r="X350" s="70"/>
    </row>
    <row r="351" spans="2:24" ht="15" customHeight="1"/>
    <row r="352" spans="2:24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spans="2:25" ht="15" customHeight="1"/>
    <row r="370" spans="2:25" ht="15" customHeight="1">
      <c r="B370" s="68" t="s">
        <v>111</v>
      </c>
    </row>
    <row r="371" spans="2:25" ht="15" customHeight="1"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</row>
    <row r="372" spans="2:25" ht="15" customHeight="1"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</row>
    <row r="373" spans="2:25" ht="15" customHeight="1"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</row>
    <row r="374" spans="2:25" ht="15" customHeight="1">
      <c r="N374" s="70"/>
      <c r="O374" s="70"/>
      <c r="P374" s="70"/>
      <c r="Q374" s="70" t="s">
        <v>112</v>
      </c>
      <c r="R374" s="70"/>
      <c r="S374" s="70"/>
      <c r="T374" s="70"/>
      <c r="U374" s="70"/>
      <c r="V374" s="70"/>
      <c r="W374" s="70"/>
      <c r="X374" s="70"/>
      <c r="Y374" s="70"/>
    </row>
    <row r="375" spans="2:25" ht="15" customHeight="1"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</row>
    <row r="376" spans="2:25" ht="15" customHeight="1">
      <c r="N376" s="70"/>
      <c r="O376" s="70"/>
      <c r="P376" s="70"/>
      <c r="Q376" s="70" t="s">
        <v>125</v>
      </c>
      <c r="R376" s="70" t="s">
        <v>127</v>
      </c>
      <c r="S376" s="70" t="s">
        <v>128</v>
      </c>
      <c r="T376" s="70" t="s">
        <v>131</v>
      </c>
      <c r="U376" s="70" t="s">
        <v>133</v>
      </c>
      <c r="V376" s="70" t="s">
        <v>134</v>
      </c>
      <c r="W376" s="70" t="s">
        <v>136</v>
      </c>
      <c r="X376" s="70" t="s">
        <v>139</v>
      </c>
      <c r="Y376" s="70"/>
    </row>
    <row r="377" spans="2:25" ht="15" customHeight="1">
      <c r="N377" s="70"/>
      <c r="O377" s="70"/>
      <c r="P377" s="73" t="s">
        <v>6</v>
      </c>
      <c r="Q377" s="71">
        <v>3.0303030303030304E-2</v>
      </c>
      <c r="R377" s="71">
        <v>0.60606060606060608</v>
      </c>
      <c r="S377" s="71">
        <v>3.0303030303030304E-2</v>
      </c>
      <c r="T377" s="71">
        <v>3.0303030303030304E-2</v>
      </c>
      <c r="U377" s="71">
        <v>3.0303030303030304E-2</v>
      </c>
      <c r="V377" s="71">
        <v>0.12121212121212122</v>
      </c>
      <c r="W377" s="71">
        <v>9.0909090909090912E-2</v>
      </c>
      <c r="X377" s="71">
        <v>6.0606060606060608E-2</v>
      </c>
      <c r="Y377" s="70"/>
    </row>
    <row r="378" spans="2:25" ht="15" customHeight="1"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</row>
    <row r="379" spans="2:25" ht="15" customHeight="1"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</row>
    <row r="380" spans="2:25" ht="15" customHeight="1"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</row>
    <row r="381" spans="2:25" ht="15" customHeight="1"/>
    <row r="382" spans="2:25" ht="15" customHeight="1"/>
    <row r="383" spans="2:25" ht="15" customHeight="1"/>
    <row r="384" spans="2:25" ht="15" customHeight="1"/>
    <row r="385" spans="2:25" ht="15" customHeight="1"/>
    <row r="386" spans="2:25" ht="15" customHeight="1"/>
    <row r="387" spans="2:25" ht="15" customHeight="1"/>
    <row r="388" spans="2:25" ht="15" customHeight="1"/>
    <row r="389" spans="2:25" ht="15" customHeight="1"/>
    <row r="390" spans="2:25" ht="15" customHeight="1"/>
    <row r="391" spans="2:25" ht="15" customHeight="1"/>
    <row r="392" spans="2:25" ht="15" customHeight="1">
      <c r="B392" s="68" t="s">
        <v>291</v>
      </c>
    </row>
    <row r="393" spans="2:25" ht="15" customHeight="1"/>
    <row r="394" spans="2:25" ht="15" customHeight="1"/>
    <row r="395" spans="2:25" ht="15" customHeight="1"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</row>
    <row r="396" spans="2:25" ht="15" customHeight="1"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</row>
    <row r="397" spans="2:25" ht="15" customHeight="1">
      <c r="N397" s="70"/>
      <c r="O397" s="70"/>
      <c r="P397" s="70" t="s">
        <v>142</v>
      </c>
      <c r="Q397" s="70" t="s">
        <v>143</v>
      </c>
      <c r="R397" s="70" t="s">
        <v>144</v>
      </c>
      <c r="S397" s="70" t="s">
        <v>145</v>
      </c>
      <c r="T397" s="70" t="s">
        <v>148</v>
      </c>
      <c r="U397" s="70" t="s">
        <v>149</v>
      </c>
      <c r="V397" s="70" t="s">
        <v>150</v>
      </c>
      <c r="W397" s="70" t="s">
        <v>151</v>
      </c>
      <c r="X397" s="70"/>
      <c r="Y397" s="70"/>
    </row>
    <row r="398" spans="2:25" ht="15" customHeight="1">
      <c r="N398" s="70"/>
      <c r="O398" s="73" t="s">
        <v>6</v>
      </c>
      <c r="P398" s="97">
        <v>4.3571428571428577</v>
      </c>
      <c r="Q398" s="97">
        <v>5.7142857142857144</v>
      </c>
      <c r="R398" s="97">
        <v>4.0714285714285721</v>
      </c>
      <c r="S398" s="97">
        <v>5.5714285714285712</v>
      </c>
      <c r="T398" s="97">
        <v>5.8571428571428577</v>
      </c>
      <c r="U398" s="97">
        <v>5.1428571428571432</v>
      </c>
      <c r="V398" s="97">
        <v>5.4285714285714288</v>
      </c>
      <c r="W398" s="97">
        <v>4.7142857142857135</v>
      </c>
      <c r="X398" s="70"/>
      <c r="Y398" s="70"/>
    </row>
    <row r="399" spans="2:25" ht="15" customHeight="1"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</row>
    <row r="400" spans="2:25" ht="15" customHeight="1"/>
    <row r="401" spans="2:2" ht="15" customHeight="1"/>
    <row r="402" spans="2:2" ht="15" customHeight="1"/>
    <row r="403" spans="2:2" ht="15" customHeight="1"/>
    <row r="404" spans="2:2" ht="15" customHeight="1"/>
    <row r="405" spans="2:2" ht="15" customHeight="1"/>
    <row r="406" spans="2:2" ht="15" customHeight="1"/>
    <row r="407" spans="2:2" ht="15" customHeight="1"/>
    <row r="408" spans="2:2" ht="15" customHeight="1"/>
    <row r="409" spans="2:2" ht="15" customHeight="1"/>
    <row r="410" spans="2:2" ht="15" customHeight="1"/>
    <row r="411" spans="2:2" ht="15" customHeight="1"/>
    <row r="412" spans="2:2" ht="15" customHeight="1"/>
    <row r="413" spans="2:2" ht="15" customHeight="1"/>
    <row r="414" spans="2:2" ht="15" customHeight="1">
      <c r="B414" s="68" t="s">
        <v>292</v>
      </c>
    </row>
    <row r="415" spans="2:2" ht="15" customHeight="1"/>
    <row r="416" spans="2:2" ht="15" customHeight="1"/>
    <row r="417" spans="15:25" ht="15" customHeight="1"/>
    <row r="418" spans="15:25" ht="15" customHeight="1">
      <c r="O418" s="70"/>
      <c r="P418" s="70" t="s">
        <v>153</v>
      </c>
      <c r="Q418" s="70" t="s">
        <v>154</v>
      </c>
      <c r="R418" s="70" t="s">
        <v>155</v>
      </c>
      <c r="S418" s="70" t="s">
        <v>156</v>
      </c>
      <c r="T418" s="70" t="s">
        <v>157</v>
      </c>
      <c r="U418" s="70"/>
      <c r="V418" s="70"/>
      <c r="W418" s="70"/>
      <c r="X418" s="70"/>
      <c r="Y418" s="70"/>
    </row>
    <row r="419" spans="15:25" ht="15" customHeight="1">
      <c r="O419" s="73" t="s">
        <v>6</v>
      </c>
      <c r="P419" s="97">
        <v>5.4074074074074074</v>
      </c>
      <c r="Q419" s="97">
        <v>4.333333333333333</v>
      </c>
      <c r="R419" s="97">
        <v>3.4444444444444451</v>
      </c>
      <c r="S419" s="97">
        <v>4.1851851851851851</v>
      </c>
      <c r="T419" s="97">
        <v>5.3571428571428577</v>
      </c>
      <c r="U419" s="70"/>
      <c r="V419" s="70"/>
      <c r="W419" s="70"/>
      <c r="X419" s="70"/>
      <c r="Y419" s="70"/>
    </row>
    <row r="420" spans="15:25" ht="15" customHeight="1"/>
    <row r="421" spans="15:25" ht="15" customHeight="1"/>
    <row r="422" spans="15:25" ht="15" customHeight="1"/>
    <row r="423" spans="15:25" ht="15" customHeight="1"/>
    <row r="424" spans="15:25" ht="15" customHeight="1"/>
    <row r="425" spans="15:25" ht="15" customHeight="1"/>
    <row r="426" spans="15:25" ht="15" customHeight="1"/>
    <row r="427" spans="15:25" ht="15" customHeight="1"/>
    <row r="428" spans="15:25" ht="15" customHeight="1"/>
    <row r="429" spans="15:25" ht="15" customHeight="1"/>
    <row r="430" spans="15:25" ht="15" customHeight="1"/>
    <row r="431" spans="15:25" ht="15" customHeight="1"/>
    <row r="432" spans="15:25" ht="15" customHeight="1"/>
    <row r="433" spans="2:29" ht="15" customHeight="1"/>
    <row r="434" spans="2:29" ht="15" customHeight="1"/>
    <row r="435" spans="2:29" ht="15" customHeight="1"/>
    <row r="436" spans="2:29" ht="15" customHeight="1">
      <c r="B436" s="68" t="s">
        <v>263</v>
      </c>
    </row>
    <row r="437" spans="2:29" ht="15" customHeight="1"/>
    <row r="438" spans="2:29" ht="15" customHeight="1">
      <c r="B438" s="68" t="s">
        <v>158</v>
      </c>
    </row>
    <row r="439" spans="2:29" ht="15" customHeight="1"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</row>
    <row r="440" spans="2:29" ht="15" customHeight="1">
      <c r="N440" s="306" t="s">
        <v>293</v>
      </c>
      <c r="O440" s="306"/>
      <c r="P440" s="306"/>
      <c r="Q440" s="306"/>
      <c r="R440" s="306"/>
      <c r="S440" s="306"/>
      <c r="T440" s="306"/>
      <c r="U440" s="306"/>
      <c r="V440" s="306"/>
      <c r="W440" s="306"/>
      <c r="X440" s="306"/>
      <c r="Y440" s="306"/>
      <c r="Z440" s="306"/>
      <c r="AA440" s="306"/>
      <c r="AB440" s="306"/>
      <c r="AC440" s="70"/>
    </row>
    <row r="441" spans="2:29" ht="15" customHeight="1"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</row>
    <row r="442" spans="2:29" ht="15" customHeight="1">
      <c r="N442" s="70"/>
      <c r="O442" s="70" t="s">
        <v>159</v>
      </c>
      <c r="P442" s="70" t="s">
        <v>160</v>
      </c>
      <c r="Q442" s="70" t="s">
        <v>162</v>
      </c>
      <c r="R442" s="70" t="s">
        <v>163</v>
      </c>
      <c r="S442" s="70" t="s">
        <v>294</v>
      </c>
      <c r="T442" s="70" t="s">
        <v>165</v>
      </c>
      <c r="U442" s="70" t="s">
        <v>166</v>
      </c>
      <c r="V442" s="70" t="s">
        <v>167</v>
      </c>
      <c r="W442" s="70" t="s">
        <v>168</v>
      </c>
      <c r="X442" s="70" t="s">
        <v>169</v>
      </c>
      <c r="Y442" s="70" t="s">
        <v>295</v>
      </c>
      <c r="Z442" s="70" t="s">
        <v>171</v>
      </c>
      <c r="AA442" s="70" t="s">
        <v>172</v>
      </c>
      <c r="AB442" s="70" t="s">
        <v>173</v>
      </c>
      <c r="AC442" s="70"/>
    </row>
    <row r="443" spans="2:29" ht="15" customHeight="1">
      <c r="N443" s="98" t="s">
        <v>6</v>
      </c>
      <c r="O443" s="99">
        <v>1.393939393939394</v>
      </c>
      <c r="P443" s="100">
        <v>-9.0909090909090925E-2</v>
      </c>
      <c r="Q443" s="99">
        <v>-2.3636363636363633</v>
      </c>
      <c r="R443" s="99">
        <v>-2.3939393939393936</v>
      </c>
      <c r="S443" s="100">
        <v>-0.57575757575757569</v>
      </c>
      <c r="T443" s="99">
        <v>-1.5151515151515151</v>
      </c>
      <c r="U443" s="99">
        <v>-1.4848484848484851</v>
      </c>
      <c r="V443" s="99">
        <v>-1.3030303030303028</v>
      </c>
      <c r="W443" s="100">
        <v>-0.18181818181818182</v>
      </c>
      <c r="X443" s="99">
        <v>-1.060606060606061</v>
      </c>
      <c r="Y443" s="99">
        <v>-1.3939393939393943</v>
      </c>
      <c r="Z443" s="99">
        <v>-1</v>
      </c>
      <c r="AA443" s="100">
        <v>0.30303030303030309</v>
      </c>
      <c r="AB443" s="100">
        <v>6.0606060606060608E-2</v>
      </c>
      <c r="AC443" s="70"/>
    </row>
    <row r="444" spans="2:29" ht="15" customHeight="1">
      <c r="N444" s="98"/>
      <c r="O444" s="99"/>
      <c r="P444" s="100"/>
      <c r="Q444" s="99"/>
      <c r="R444" s="99"/>
      <c r="S444" s="100"/>
      <c r="T444" s="99"/>
      <c r="U444" s="99"/>
      <c r="V444" s="99"/>
      <c r="W444" s="100"/>
      <c r="X444" s="99"/>
      <c r="Y444" s="99"/>
      <c r="Z444" s="99"/>
      <c r="AA444" s="100"/>
      <c r="AB444" s="100"/>
      <c r="AC444" s="70"/>
    </row>
    <row r="445" spans="2:29" ht="15" customHeight="1"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</row>
    <row r="446" spans="2:29" ht="15" customHeight="1"/>
    <row r="447" spans="2:29" ht="15" customHeight="1"/>
    <row r="448" spans="2:29" ht="15" customHeight="1"/>
    <row r="449" spans="2:2" ht="15" customHeight="1"/>
    <row r="450" spans="2:2" ht="15" customHeight="1"/>
    <row r="451" spans="2:2" ht="15" customHeight="1"/>
    <row r="452" spans="2:2" ht="15" customHeight="1"/>
    <row r="453" spans="2:2" ht="15" customHeight="1"/>
    <row r="454" spans="2:2" ht="15" customHeight="1"/>
    <row r="455" spans="2:2" ht="15" customHeight="1"/>
    <row r="456" spans="2:2" ht="15" customHeight="1"/>
    <row r="457" spans="2:2" ht="15" customHeight="1"/>
    <row r="458" spans="2:2" ht="15" customHeight="1"/>
    <row r="459" spans="2:2" ht="15" customHeight="1"/>
    <row r="460" spans="2:2" ht="15" customHeight="1">
      <c r="B460" s="68" t="s">
        <v>161</v>
      </c>
    </row>
    <row r="461" spans="2:2" ht="15" customHeight="1"/>
    <row r="462" spans="2:2" ht="15" customHeight="1"/>
    <row r="463" spans="2:2" ht="15" customHeight="1"/>
    <row r="464" spans="2:2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spans="2:2" ht="15" customHeight="1"/>
    <row r="482" spans="2:2" ht="15" customHeight="1">
      <c r="B482" s="68" t="s">
        <v>164</v>
      </c>
    </row>
    <row r="483" spans="2:2" ht="15" customHeight="1"/>
    <row r="484" spans="2:2" ht="15" customHeight="1"/>
    <row r="485" spans="2:2" ht="15" customHeight="1"/>
    <row r="486" spans="2:2" ht="15" customHeight="1"/>
    <row r="487" spans="2:2" ht="15" customHeight="1"/>
    <row r="488" spans="2:2" ht="15" customHeight="1"/>
    <row r="489" spans="2:2" ht="15" customHeight="1"/>
    <row r="490" spans="2:2" ht="15" customHeight="1"/>
    <row r="491" spans="2:2" ht="15" customHeight="1"/>
    <row r="492" spans="2:2" ht="15" customHeight="1"/>
    <row r="493" spans="2:2" ht="15" customHeight="1"/>
    <row r="494" spans="2:2" ht="15" customHeight="1"/>
    <row r="495" spans="2:2" ht="15" customHeight="1"/>
    <row r="496" spans="2:2" ht="15" customHeight="1"/>
    <row r="497" spans="2:2" ht="15" customHeight="1"/>
    <row r="498" spans="2:2" ht="15" customHeight="1"/>
    <row r="499" spans="2:2" ht="15" customHeight="1"/>
    <row r="500" spans="2:2" ht="15" customHeight="1"/>
    <row r="501" spans="2:2" ht="15" customHeight="1"/>
    <row r="502" spans="2:2" ht="15" customHeight="1"/>
    <row r="503" spans="2:2" ht="15" customHeight="1"/>
    <row r="504" spans="2:2" ht="15" customHeight="1">
      <c r="B504" s="68" t="s">
        <v>170</v>
      </c>
    </row>
    <row r="505" spans="2:2" ht="15" customHeight="1"/>
    <row r="506" spans="2:2" ht="15" customHeight="1"/>
    <row r="507" spans="2:2" ht="15" customHeight="1"/>
    <row r="508" spans="2:2" ht="15" customHeight="1"/>
    <row r="509" spans="2:2" ht="15" customHeight="1"/>
    <row r="510" spans="2:2" ht="15" customHeight="1"/>
    <row r="511" spans="2:2" ht="15" customHeight="1"/>
    <row r="512" spans="2:2" ht="15" customHeight="1"/>
    <row r="513" spans="2:2" ht="15" customHeight="1"/>
    <row r="514" spans="2:2" ht="15" customHeight="1"/>
    <row r="515" spans="2:2" ht="15" customHeight="1"/>
    <row r="516" spans="2:2" ht="15" customHeight="1"/>
    <row r="517" spans="2:2" ht="15" customHeight="1"/>
    <row r="518" spans="2:2" ht="15" customHeight="1"/>
    <row r="519" spans="2:2" ht="15" customHeight="1"/>
    <row r="520" spans="2:2" ht="15" customHeight="1"/>
    <row r="521" spans="2:2" ht="15" customHeight="1"/>
    <row r="522" spans="2:2" ht="15" customHeight="1"/>
    <row r="523" spans="2:2" ht="15" customHeight="1"/>
    <row r="524" spans="2:2" ht="15" customHeight="1"/>
    <row r="525" spans="2:2" ht="15" customHeight="1"/>
    <row r="526" spans="2:2" ht="31.5" customHeight="1" thickBot="1">
      <c r="B526" s="62" t="s">
        <v>264</v>
      </c>
    </row>
    <row r="527" spans="2:2" ht="15" customHeight="1">
      <c r="B527" s="49" t="s">
        <v>265</v>
      </c>
    </row>
    <row r="528" spans="2:2" ht="15" customHeight="1"/>
    <row r="529" spans="12:21" ht="15" customHeight="1"/>
    <row r="530" spans="12:21" ht="15" customHeight="1"/>
    <row r="531" spans="12:21" ht="15" customHeight="1">
      <c r="L531" s="70"/>
      <c r="M531" s="70"/>
      <c r="N531" s="70"/>
      <c r="O531" s="70"/>
      <c r="P531" s="70"/>
      <c r="Q531" s="70"/>
      <c r="R531" s="70"/>
      <c r="S531" s="70"/>
      <c r="T531" s="70"/>
      <c r="U531" s="70"/>
    </row>
    <row r="532" spans="12:21" ht="15" customHeight="1">
      <c r="L532" s="70"/>
      <c r="M532" s="70"/>
      <c r="N532" s="70"/>
      <c r="O532" s="70"/>
      <c r="P532" s="70"/>
      <c r="Q532" s="70"/>
      <c r="R532" s="70"/>
      <c r="S532" s="70"/>
      <c r="T532" s="70"/>
      <c r="U532" s="70"/>
    </row>
    <row r="533" spans="12:21" ht="15" customHeight="1">
      <c r="L533" s="70"/>
      <c r="M533" s="70"/>
      <c r="N533" s="70" t="s">
        <v>175</v>
      </c>
      <c r="O533" s="70"/>
      <c r="P533" s="70"/>
      <c r="Q533" s="70"/>
      <c r="R533" s="70" t="s">
        <v>176</v>
      </c>
      <c r="S533" s="70"/>
      <c r="T533" s="70"/>
      <c r="U533" s="70"/>
    </row>
    <row r="534" spans="12:21" ht="15" customHeight="1">
      <c r="L534" s="70"/>
      <c r="M534" s="70"/>
      <c r="N534" s="70" t="s">
        <v>23</v>
      </c>
      <c r="O534" s="70"/>
      <c r="P534" s="70" t="s">
        <v>24</v>
      </c>
      <c r="Q534" s="70"/>
      <c r="R534" s="70" t="s">
        <v>23</v>
      </c>
      <c r="S534" s="70"/>
      <c r="T534" s="70" t="s">
        <v>24</v>
      </c>
      <c r="U534" s="70"/>
    </row>
    <row r="535" spans="12:21" ht="15" customHeight="1">
      <c r="L535" s="70"/>
      <c r="M535" s="70"/>
      <c r="N535" s="70" t="s">
        <v>4</v>
      </c>
      <c r="O535" s="70" t="s">
        <v>5</v>
      </c>
      <c r="P535" s="70" t="s">
        <v>4</v>
      </c>
      <c r="Q535" s="70" t="s">
        <v>5</v>
      </c>
      <c r="R535" s="70" t="s">
        <v>4</v>
      </c>
      <c r="S535" s="70" t="s">
        <v>5</v>
      </c>
      <c r="T535" s="70" t="s">
        <v>4</v>
      </c>
      <c r="U535" s="70" t="s">
        <v>5</v>
      </c>
    </row>
    <row r="536" spans="12:21" ht="15" customHeight="1">
      <c r="L536" s="70"/>
      <c r="M536" s="73" t="s">
        <v>6</v>
      </c>
      <c r="N536" s="101">
        <v>30</v>
      </c>
      <c r="O536" s="71">
        <v>0.90909090909090906</v>
      </c>
      <c r="P536" s="102">
        <v>3</v>
      </c>
      <c r="Q536" s="71">
        <v>9.0909090909090912E-2</v>
      </c>
      <c r="R536" s="102">
        <v>31</v>
      </c>
      <c r="S536" s="71">
        <v>0.93939393939393934</v>
      </c>
      <c r="T536" s="102">
        <v>2</v>
      </c>
      <c r="U536" s="72">
        <v>6.0606060606060608E-2</v>
      </c>
    </row>
    <row r="537" spans="12:21" ht="15" customHeight="1">
      <c r="L537" s="70"/>
      <c r="M537" s="70"/>
      <c r="N537" s="70"/>
      <c r="O537" s="70"/>
      <c r="P537" s="70"/>
      <c r="Q537" s="70"/>
      <c r="R537" s="70"/>
      <c r="S537" s="70"/>
      <c r="T537" s="70"/>
      <c r="U537" s="70"/>
    </row>
    <row r="538" spans="12:21" ht="15" customHeight="1">
      <c r="L538" s="70"/>
      <c r="M538" s="70"/>
      <c r="N538" s="70" t="s">
        <v>296</v>
      </c>
      <c r="O538" s="70" t="s">
        <v>297</v>
      </c>
      <c r="P538" s="70"/>
      <c r="Q538" s="70"/>
      <c r="R538" s="70"/>
      <c r="S538" s="70"/>
      <c r="T538" s="70"/>
      <c r="U538" s="70"/>
    </row>
    <row r="539" spans="12:21" ht="15" customHeight="1">
      <c r="L539" s="70"/>
      <c r="M539" s="73" t="s">
        <v>6</v>
      </c>
      <c r="N539" s="103">
        <f>3/5</f>
        <v>0.6</v>
      </c>
      <c r="O539" s="103">
        <v>0.4</v>
      </c>
      <c r="P539" s="70"/>
      <c r="Q539" s="70"/>
      <c r="R539" s="70"/>
      <c r="S539" s="70"/>
      <c r="T539" s="70"/>
      <c r="U539" s="70"/>
    </row>
    <row r="540" spans="12:21" ht="15" customHeight="1">
      <c r="L540" s="70"/>
      <c r="M540" s="70"/>
      <c r="N540" s="70"/>
      <c r="O540" s="70"/>
      <c r="P540" s="70"/>
      <c r="Q540" s="70"/>
      <c r="R540" s="70"/>
      <c r="S540" s="70"/>
      <c r="T540" s="70"/>
      <c r="U540" s="70"/>
    </row>
    <row r="541" spans="12:21" ht="15" customHeight="1">
      <c r="L541" s="70"/>
      <c r="M541" s="70"/>
      <c r="N541" s="70"/>
      <c r="O541" s="70"/>
      <c r="P541" s="70"/>
      <c r="Q541" s="70"/>
      <c r="R541" s="70"/>
      <c r="S541" s="70"/>
      <c r="T541" s="70"/>
      <c r="U541" s="70"/>
    </row>
    <row r="542" spans="12:21" ht="15" customHeight="1"/>
    <row r="543" spans="12:21" ht="15" customHeight="1"/>
    <row r="544" spans="12:21" ht="15" customHeight="1"/>
    <row r="545" spans="2:18" ht="15" customHeight="1"/>
    <row r="546" spans="2:18" ht="15" customHeight="1"/>
    <row r="547" spans="2:18" ht="15" customHeight="1"/>
    <row r="548" spans="2:18" ht="15" customHeight="1"/>
    <row r="549" spans="2:18" ht="20.25" customHeight="1">
      <c r="B549" s="76" t="s">
        <v>266</v>
      </c>
    </row>
    <row r="550" spans="2:18" ht="24" customHeight="1">
      <c r="B550" s="68" t="s">
        <v>298</v>
      </c>
    </row>
    <row r="551" spans="2:18" ht="15" customHeight="1"/>
    <row r="552" spans="2:18" ht="15" customHeight="1"/>
    <row r="553" spans="2:18" ht="15" customHeight="1"/>
    <row r="554" spans="2:18" ht="15" customHeight="1">
      <c r="L554" s="70"/>
      <c r="M554" s="70"/>
      <c r="N554" s="70"/>
      <c r="O554" s="70"/>
      <c r="P554" s="70"/>
      <c r="Q554" s="70"/>
      <c r="R554" s="70"/>
    </row>
    <row r="555" spans="2:18" ht="15" customHeight="1">
      <c r="L555" s="70"/>
      <c r="M555" s="70"/>
      <c r="N555" s="70" t="s">
        <v>178</v>
      </c>
      <c r="O555" s="70"/>
      <c r="P555" s="70"/>
      <c r="Q555" s="70"/>
      <c r="R555" s="70"/>
    </row>
    <row r="556" spans="2:18" ht="15" customHeight="1">
      <c r="L556" s="70"/>
      <c r="M556" s="70"/>
      <c r="N556" s="70"/>
      <c r="O556" s="70"/>
      <c r="P556" s="70"/>
      <c r="Q556" s="70"/>
      <c r="R556" s="70"/>
    </row>
    <row r="557" spans="2:18" ht="15" customHeight="1">
      <c r="L557" s="70"/>
      <c r="M557" s="70"/>
      <c r="N557" s="70" t="s">
        <v>67</v>
      </c>
      <c r="O557" s="70" t="s">
        <v>68</v>
      </c>
      <c r="P557" s="70" t="s">
        <v>179</v>
      </c>
      <c r="Q557" s="70" t="s">
        <v>180</v>
      </c>
      <c r="R557" s="70"/>
    </row>
    <row r="558" spans="2:18" ht="15" customHeight="1">
      <c r="L558" s="70"/>
      <c r="M558" s="73" t="s">
        <v>6</v>
      </c>
      <c r="N558" s="71">
        <v>0.66666666666666674</v>
      </c>
      <c r="O558" s="71">
        <v>0.33333333333333337</v>
      </c>
      <c r="P558" s="71">
        <v>0</v>
      </c>
      <c r="Q558" s="72">
        <v>0</v>
      </c>
      <c r="R558" s="70"/>
    </row>
    <row r="559" spans="2:18" ht="15" customHeight="1">
      <c r="L559" s="70"/>
      <c r="M559" s="70"/>
      <c r="N559" s="70"/>
      <c r="O559" s="70"/>
      <c r="P559" s="70"/>
      <c r="Q559" s="70"/>
      <c r="R559" s="70"/>
    </row>
    <row r="560" spans="2:18" ht="15" customHeight="1"/>
    <row r="561" spans="2:16" ht="15" customHeight="1"/>
    <row r="562" spans="2:16" ht="15" customHeight="1"/>
    <row r="563" spans="2:16" ht="15" customHeight="1"/>
    <row r="564" spans="2:16" ht="15" customHeight="1"/>
    <row r="565" spans="2:16" ht="15" customHeight="1"/>
    <row r="566" spans="2:16" ht="15" customHeight="1"/>
    <row r="567" spans="2:16" ht="15" customHeight="1"/>
    <row r="568" spans="2:16" ht="15" customHeight="1"/>
    <row r="569" spans="2:16" ht="15" customHeight="1"/>
    <row r="570" spans="2:16" ht="15" customHeight="1"/>
    <row r="571" spans="2:16" ht="15" customHeight="1"/>
    <row r="572" spans="2:16" ht="15" customHeight="1">
      <c r="B572" s="68" t="s">
        <v>299</v>
      </c>
    </row>
    <row r="573" spans="2:16" ht="15" customHeight="1"/>
    <row r="574" spans="2:16" ht="15" customHeight="1"/>
    <row r="575" spans="2:16" ht="15" customHeight="1">
      <c r="K575" s="70"/>
      <c r="L575" s="70"/>
      <c r="M575" s="70"/>
      <c r="N575" s="70"/>
      <c r="O575" s="70"/>
      <c r="P575" s="70"/>
    </row>
    <row r="576" spans="2:16" ht="15" customHeight="1">
      <c r="K576" s="70"/>
      <c r="L576" s="70"/>
      <c r="M576" s="70"/>
      <c r="N576" s="70"/>
      <c r="O576" s="70"/>
      <c r="P576" s="70"/>
    </row>
    <row r="577" spans="11:16" ht="15" customHeight="1">
      <c r="K577" s="70"/>
      <c r="L577" s="70" t="s">
        <v>182</v>
      </c>
      <c r="M577" s="70"/>
      <c r="N577" s="70"/>
      <c r="O577" s="70"/>
      <c r="P577" s="70"/>
    </row>
    <row r="578" spans="11:16" ht="15" customHeight="1">
      <c r="K578" s="70"/>
      <c r="L578" s="70"/>
      <c r="M578" s="70"/>
      <c r="N578" s="70"/>
      <c r="O578" s="70"/>
      <c r="P578" s="70"/>
    </row>
    <row r="579" spans="11:16" ht="15" customHeight="1">
      <c r="K579" s="70"/>
      <c r="L579" s="70" t="s">
        <v>183</v>
      </c>
      <c r="M579" s="70" t="s">
        <v>184</v>
      </c>
      <c r="N579" s="70" t="s">
        <v>185</v>
      </c>
      <c r="O579" s="70" t="s">
        <v>186</v>
      </c>
      <c r="P579" s="70"/>
    </row>
    <row r="580" spans="11:16" ht="15" customHeight="1">
      <c r="K580" s="73" t="s">
        <v>6</v>
      </c>
      <c r="L580" s="71">
        <v>0.66666666666666674</v>
      </c>
      <c r="M580" s="71">
        <v>0.33333333333333337</v>
      </c>
      <c r="N580" s="71">
        <v>0</v>
      </c>
      <c r="O580" s="72">
        <v>0</v>
      </c>
      <c r="P580" s="70"/>
    </row>
    <row r="581" spans="11:16" ht="15" customHeight="1">
      <c r="K581" s="70"/>
      <c r="L581" s="70"/>
      <c r="M581" s="70"/>
      <c r="N581" s="70"/>
      <c r="O581" s="70"/>
      <c r="P581" s="70"/>
    </row>
    <row r="582" spans="11:16" ht="15" customHeight="1">
      <c r="K582" s="70"/>
      <c r="L582" s="70"/>
      <c r="M582" s="70"/>
      <c r="N582" s="70"/>
      <c r="O582" s="70"/>
      <c r="P582" s="70"/>
    </row>
    <row r="583" spans="11:16" ht="15" customHeight="1"/>
    <row r="584" spans="11:16" ht="15" customHeight="1"/>
    <row r="585" spans="11:16" ht="15" customHeight="1"/>
    <row r="586" spans="11:16" ht="15" customHeight="1"/>
    <row r="587" spans="11:16" ht="15" customHeight="1"/>
    <row r="588" spans="11:16" ht="15" customHeight="1"/>
    <row r="589" spans="11:16" ht="15" customHeight="1"/>
    <row r="590" spans="11:16" ht="15" customHeight="1"/>
    <row r="591" spans="11:16" ht="15" customHeight="1"/>
    <row r="592" spans="11:16" ht="15" customHeight="1"/>
    <row r="593" spans="2:19" ht="15" customHeight="1"/>
    <row r="594" spans="2:19" ht="15" customHeight="1">
      <c r="B594" s="68" t="s">
        <v>187</v>
      </c>
    </row>
    <row r="595" spans="2:19" ht="15" customHeight="1"/>
    <row r="596" spans="2:19" ht="15" customHeight="1"/>
    <row r="597" spans="2:19" ht="15" customHeight="1"/>
    <row r="598" spans="2:19" ht="15" customHeight="1"/>
    <row r="599" spans="2:19" ht="15" customHeight="1"/>
    <row r="600" spans="2:19" ht="15" customHeight="1"/>
    <row r="601" spans="2:19" ht="15" customHeight="1">
      <c r="N601" s="70"/>
      <c r="O601" s="70"/>
      <c r="P601" s="70"/>
      <c r="Q601" s="70"/>
      <c r="R601" s="70"/>
      <c r="S601" s="70"/>
    </row>
    <row r="602" spans="2:19" ht="15" customHeight="1">
      <c r="N602" s="70"/>
      <c r="O602" s="70"/>
      <c r="P602" s="70"/>
      <c r="Q602" s="70"/>
      <c r="R602" s="70"/>
      <c r="S602" s="70"/>
    </row>
    <row r="603" spans="2:19" ht="15" customHeight="1">
      <c r="N603" s="70"/>
      <c r="O603" s="70" t="s">
        <v>188</v>
      </c>
      <c r="P603" s="70" t="s">
        <v>189</v>
      </c>
      <c r="Q603" s="70" t="s">
        <v>192</v>
      </c>
      <c r="R603" s="70" t="s">
        <v>43</v>
      </c>
      <c r="S603" s="70"/>
    </row>
    <row r="604" spans="2:19" ht="15" customHeight="1">
      <c r="N604" s="73" t="s">
        <v>6</v>
      </c>
      <c r="O604" s="71">
        <v>0.25</v>
      </c>
      <c r="P604" s="71">
        <v>0.25</v>
      </c>
      <c r="Q604" s="71">
        <v>0.125</v>
      </c>
      <c r="R604" s="71">
        <v>0.375</v>
      </c>
      <c r="S604" s="70"/>
    </row>
    <row r="605" spans="2:19" ht="15" customHeight="1">
      <c r="N605" s="70"/>
      <c r="O605" s="70"/>
      <c r="P605" s="70"/>
      <c r="Q605" s="70"/>
      <c r="R605" s="70"/>
      <c r="S605" s="70"/>
    </row>
    <row r="606" spans="2:19" ht="15" customHeight="1">
      <c r="N606" s="70"/>
      <c r="O606" s="70"/>
      <c r="P606" s="70"/>
      <c r="Q606" s="70"/>
      <c r="R606" s="70"/>
      <c r="S606" s="70"/>
    </row>
    <row r="607" spans="2:19" ht="15" customHeight="1"/>
    <row r="608" spans="2:19" ht="15" customHeight="1"/>
    <row r="609" spans="2:16" ht="15" customHeight="1"/>
    <row r="610" spans="2:16" ht="15" customHeight="1"/>
    <row r="611" spans="2:16" ht="15" customHeight="1"/>
    <row r="612" spans="2:16" ht="15" customHeight="1"/>
    <row r="613" spans="2:16" ht="15" customHeight="1"/>
    <row r="614" spans="2:16" ht="15" customHeight="1"/>
    <row r="615" spans="2:16" ht="15" customHeight="1"/>
    <row r="616" spans="2:16" ht="24.75" customHeight="1">
      <c r="B616" s="76" t="s">
        <v>267</v>
      </c>
    </row>
    <row r="617" spans="2:16" ht="15" customHeight="1"/>
    <row r="618" spans="2:16" ht="15" customHeight="1">
      <c r="B618" s="68" t="s">
        <v>208</v>
      </c>
      <c r="K618" s="70"/>
      <c r="L618" s="70"/>
      <c r="M618" s="70"/>
      <c r="N618" s="70"/>
      <c r="O618" s="70"/>
      <c r="P618" s="70"/>
    </row>
    <row r="619" spans="2:16" ht="15" customHeight="1">
      <c r="K619" s="70"/>
      <c r="L619" s="70"/>
      <c r="M619" s="70"/>
      <c r="N619" s="70"/>
      <c r="O619" s="70"/>
      <c r="P619" s="70"/>
    </row>
    <row r="620" spans="2:16" ht="15" customHeight="1">
      <c r="K620" s="70"/>
      <c r="L620" s="70"/>
      <c r="M620" s="70"/>
      <c r="N620" s="70"/>
      <c r="O620" s="70"/>
      <c r="P620" s="70"/>
    </row>
    <row r="621" spans="2:16" ht="15" customHeight="1">
      <c r="K621" s="70"/>
      <c r="L621" s="70"/>
      <c r="M621" s="70"/>
      <c r="N621" s="70"/>
      <c r="O621" s="70"/>
      <c r="P621" s="70"/>
    </row>
    <row r="622" spans="2:16" ht="15" customHeight="1">
      <c r="K622" s="70"/>
      <c r="L622" s="70"/>
      <c r="M622" s="70" t="s">
        <v>209</v>
      </c>
      <c r="N622" s="70"/>
      <c r="O622" s="70"/>
      <c r="P622" s="70"/>
    </row>
    <row r="623" spans="2:16" ht="15" customHeight="1">
      <c r="K623" s="70"/>
      <c r="L623" s="70"/>
      <c r="M623" s="70"/>
      <c r="N623" s="70"/>
      <c r="O623" s="70"/>
      <c r="P623" s="70"/>
    </row>
    <row r="624" spans="2:16" ht="15" customHeight="1">
      <c r="K624" s="70"/>
      <c r="L624" s="70"/>
      <c r="M624" s="70" t="s">
        <v>210</v>
      </c>
      <c r="N624" s="70" t="s">
        <v>211</v>
      </c>
      <c r="O624" s="70" t="s">
        <v>44</v>
      </c>
      <c r="P624" s="70"/>
    </row>
    <row r="625" spans="2:16" ht="15" customHeight="1">
      <c r="K625" s="70"/>
      <c r="L625" s="73" t="s">
        <v>6</v>
      </c>
      <c r="M625" s="71">
        <v>0.5</v>
      </c>
      <c r="N625" s="71">
        <v>0.5</v>
      </c>
      <c r="O625" s="72">
        <v>0</v>
      </c>
      <c r="P625" s="70"/>
    </row>
    <row r="626" spans="2:16" ht="15" customHeight="1">
      <c r="K626" s="70"/>
      <c r="L626" s="70"/>
      <c r="M626" s="70"/>
      <c r="N626" s="70"/>
      <c r="O626" s="70"/>
      <c r="P626" s="70"/>
    </row>
    <row r="627" spans="2:16" ht="15" customHeight="1">
      <c r="K627" s="70"/>
      <c r="L627" s="70"/>
      <c r="M627" s="70"/>
      <c r="N627" s="70"/>
      <c r="O627" s="70"/>
      <c r="P627" s="70"/>
    </row>
    <row r="628" spans="2:16" ht="15" customHeight="1"/>
    <row r="629" spans="2:16" ht="15" customHeight="1"/>
    <row r="630" spans="2:16" ht="15" customHeight="1"/>
    <row r="631" spans="2:16" ht="15" customHeight="1"/>
    <row r="632" spans="2:16" ht="15" customHeight="1"/>
    <row r="633" spans="2:16" ht="15" customHeight="1"/>
    <row r="634" spans="2:16" ht="15" customHeight="1"/>
    <row r="635" spans="2:16" ht="15" customHeight="1"/>
    <row r="636" spans="2:16" ht="15" customHeight="1"/>
    <row r="637" spans="2:16" ht="15" customHeight="1"/>
    <row r="638" spans="2:16" ht="15" customHeight="1"/>
    <row r="639" spans="2:16" ht="15" customHeight="1"/>
    <row r="640" spans="2:16" ht="27" customHeight="1">
      <c r="B640" s="76" t="s">
        <v>300</v>
      </c>
    </row>
    <row r="641" spans="2:23" ht="6" customHeight="1"/>
    <row r="642" spans="2:23" ht="18.75" customHeight="1">
      <c r="B642" s="68" t="s">
        <v>301</v>
      </c>
    </row>
    <row r="643" spans="2:23" ht="15" customHeight="1"/>
    <row r="644" spans="2:23" ht="15" customHeight="1"/>
    <row r="645" spans="2:23" ht="15" customHeight="1"/>
    <row r="646" spans="2:23" ht="15" customHeight="1"/>
    <row r="647" spans="2:23" ht="15" customHeight="1">
      <c r="N647" s="70"/>
      <c r="O647" s="70"/>
      <c r="P647" s="70"/>
      <c r="Q647" s="70"/>
      <c r="R647" s="70"/>
      <c r="S647" s="70"/>
      <c r="T647" s="70"/>
      <c r="U647" s="70"/>
      <c r="V647" s="70"/>
      <c r="W647" s="70"/>
    </row>
    <row r="648" spans="2:23" ht="15" customHeight="1">
      <c r="N648" s="70"/>
      <c r="O648" s="70"/>
      <c r="P648" s="70"/>
      <c r="Q648" s="70"/>
      <c r="R648" s="70"/>
      <c r="S648" s="70"/>
      <c r="T648" s="70"/>
      <c r="U648" s="70"/>
      <c r="V648" s="70"/>
      <c r="W648" s="70"/>
    </row>
    <row r="649" spans="2:23" ht="15" customHeight="1">
      <c r="N649" s="70"/>
      <c r="O649" s="70"/>
      <c r="P649" s="70"/>
      <c r="Q649" s="70"/>
      <c r="R649" s="70"/>
      <c r="S649" s="70" t="s">
        <v>109</v>
      </c>
      <c r="T649" s="70"/>
      <c r="U649" s="70" t="s">
        <v>110</v>
      </c>
      <c r="V649" s="70"/>
      <c r="W649" s="70"/>
    </row>
    <row r="650" spans="2:23" ht="15" customHeight="1">
      <c r="N650" s="70"/>
      <c r="O650" s="70" t="s">
        <v>302</v>
      </c>
      <c r="P650" s="70" t="s">
        <v>303</v>
      </c>
      <c r="Q650" s="70"/>
      <c r="R650" s="70"/>
      <c r="S650" s="70" t="s">
        <v>4</v>
      </c>
      <c r="T650" s="70" t="s">
        <v>5</v>
      </c>
      <c r="U650" s="70" t="s">
        <v>4</v>
      </c>
      <c r="V650" s="70" t="s">
        <v>5</v>
      </c>
      <c r="W650" s="70"/>
    </row>
    <row r="651" spans="2:23" ht="15" customHeight="1">
      <c r="N651" s="73" t="s">
        <v>6</v>
      </c>
      <c r="O651" s="71">
        <v>0.66666666666666674</v>
      </c>
      <c r="P651" s="71">
        <v>0.75800000000000001</v>
      </c>
      <c r="Q651" s="102"/>
      <c r="R651" s="70"/>
      <c r="S651" s="102">
        <v>8</v>
      </c>
      <c r="T651" s="71">
        <v>0.24242424242424243</v>
      </c>
      <c r="U651" s="102">
        <v>25</v>
      </c>
      <c r="V651" s="72">
        <v>0.75757575757575746</v>
      </c>
      <c r="W651" s="70"/>
    </row>
    <row r="652" spans="2:23" ht="15" customHeight="1">
      <c r="N652" s="70"/>
      <c r="O652" s="70"/>
      <c r="P652" s="70"/>
      <c r="Q652" s="70"/>
      <c r="R652" s="70"/>
      <c r="S652" s="70"/>
      <c r="T652" s="70"/>
      <c r="U652" s="70"/>
      <c r="V652" s="70"/>
      <c r="W652" s="70"/>
    </row>
    <row r="653" spans="2:23" ht="15" customHeight="1">
      <c r="N653" s="70"/>
      <c r="O653" s="70"/>
      <c r="P653" s="70"/>
      <c r="Q653" s="70"/>
      <c r="R653" s="70"/>
      <c r="S653" s="70"/>
      <c r="T653" s="70"/>
      <c r="U653" s="70"/>
      <c r="V653" s="70"/>
      <c r="W653" s="70"/>
    </row>
    <row r="654" spans="2:23" ht="15" customHeight="1"/>
    <row r="655" spans="2:23" ht="15" customHeight="1"/>
    <row r="656" spans="2:23" ht="15" customHeight="1"/>
    <row r="657" spans="2:23" ht="15" customHeight="1"/>
    <row r="658" spans="2:23" ht="15" customHeight="1"/>
    <row r="659" spans="2:23" ht="15" customHeight="1"/>
    <row r="660" spans="2:23" ht="15" customHeight="1"/>
    <row r="661" spans="2:23" ht="15" customHeight="1"/>
    <row r="662" spans="2:23" ht="15" customHeight="1"/>
    <row r="663" spans="2:23" ht="15" customHeight="1"/>
    <row r="664" spans="2:23" ht="15" customHeight="1">
      <c r="B664" s="68" t="s">
        <v>304</v>
      </c>
    </row>
    <row r="665" spans="2:23" ht="15" customHeight="1"/>
    <row r="666" spans="2:23" ht="15" customHeight="1">
      <c r="O666" s="70"/>
      <c r="P666" s="70"/>
      <c r="Q666" s="70"/>
      <c r="R666" s="70"/>
      <c r="S666" s="70"/>
      <c r="T666" s="70"/>
      <c r="U666" s="70"/>
      <c r="V666" s="70"/>
      <c r="W666" s="70"/>
    </row>
    <row r="667" spans="2:23" ht="15" customHeight="1">
      <c r="O667" s="70"/>
      <c r="P667" s="70" t="s">
        <v>216</v>
      </c>
      <c r="Q667" s="70"/>
      <c r="R667" s="70"/>
      <c r="S667" s="70"/>
      <c r="T667" s="70"/>
      <c r="U667" s="70"/>
      <c r="V667" s="70"/>
      <c r="W667" s="70"/>
    </row>
    <row r="668" spans="2:23" ht="15" customHeight="1">
      <c r="O668" s="70"/>
      <c r="P668" s="70" t="s">
        <v>23</v>
      </c>
      <c r="Q668" s="304" t="s">
        <v>24</v>
      </c>
      <c r="R668" s="304"/>
      <c r="S668" s="304"/>
      <c r="T668" s="304"/>
      <c r="U668" s="304"/>
      <c r="V668" s="304" t="s">
        <v>217</v>
      </c>
      <c r="W668" s="304"/>
    </row>
    <row r="669" spans="2:23" ht="15" customHeight="1">
      <c r="O669" s="70"/>
      <c r="P669" s="70"/>
      <c r="Q669" s="70" t="s">
        <v>305</v>
      </c>
      <c r="R669" s="70" t="s">
        <v>306</v>
      </c>
      <c r="S669" s="70" t="s">
        <v>307</v>
      </c>
      <c r="T669" s="70" t="s">
        <v>308</v>
      </c>
      <c r="U669" s="70" t="s">
        <v>44</v>
      </c>
      <c r="V669" s="70" t="s">
        <v>23</v>
      </c>
      <c r="W669" s="70" t="s">
        <v>24</v>
      </c>
    </row>
    <row r="670" spans="2:23" ht="15" customHeight="1">
      <c r="O670" s="73" t="s">
        <v>6</v>
      </c>
      <c r="P670" s="71">
        <v>0.24242424242424243</v>
      </c>
      <c r="Q670" s="71">
        <v>0.33333333333333337</v>
      </c>
      <c r="R670" s="71">
        <v>0</v>
      </c>
      <c r="S670" s="71">
        <v>0.39393939393939392</v>
      </c>
      <c r="T670" s="71">
        <v>0</v>
      </c>
      <c r="U670" s="71">
        <v>3.0303030303030304E-2</v>
      </c>
      <c r="V670" s="71">
        <v>0.8</v>
      </c>
      <c r="W670" s="72">
        <v>0.2</v>
      </c>
    </row>
    <row r="671" spans="2:23" ht="15" customHeight="1">
      <c r="O671" s="70"/>
      <c r="P671" s="70"/>
      <c r="Q671" s="70"/>
      <c r="R671" s="70"/>
      <c r="S671" s="70"/>
      <c r="T671" s="70"/>
      <c r="U671" s="70"/>
      <c r="V671" s="70"/>
      <c r="W671" s="70"/>
    </row>
    <row r="672" spans="2:23" ht="15" customHeight="1"/>
    <row r="673" spans="2:20" ht="15" customHeight="1"/>
    <row r="674" spans="2:20" ht="15" customHeight="1"/>
    <row r="675" spans="2:20" ht="15" customHeight="1"/>
    <row r="676" spans="2:20" ht="15" customHeight="1"/>
    <row r="677" spans="2:20" ht="15" customHeight="1"/>
    <row r="678" spans="2:20" ht="15" customHeight="1"/>
    <row r="679" spans="2:20" ht="15" customHeight="1"/>
    <row r="680" spans="2:20" ht="15" customHeight="1"/>
    <row r="681" spans="2:20" ht="15" customHeight="1"/>
    <row r="682" spans="2:20" ht="15" customHeight="1"/>
    <row r="683" spans="2:20" ht="15" customHeight="1"/>
    <row r="684" spans="2:20" ht="15" customHeight="1"/>
    <row r="685" spans="2:20" ht="15" customHeight="1"/>
    <row r="686" spans="2:20" ht="15" customHeight="1">
      <c r="B686" s="68" t="s">
        <v>223</v>
      </c>
      <c r="L686" s="70"/>
      <c r="M686" s="70"/>
      <c r="N686" s="70"/>
      <c r="O686" s="70"/>
      <c r="P686" s="70"/>
      <c r="Q686" s="70"/>
      <c r="R686" s="70"/>
      <c r="S686" s="70"/>
      <c r="T686" s="70"/>
    </row>
    <row r="687" spans="2:20" ht="15" customHeight="1">
      <c r="L687" s="70"/>
      <c r="M687" s="70"/>
      <c r="N687" s="70"/>
      <c r="O687" s="70"/>
      <c r="P687" s="70"/>
      <c r="Q687" s="70"/>
      <c r="R687" s="70"/>
      <c r="S687" s="70"/>
      <c r="T687" s="70"/>
    </row>
    <row r="688" spans="2:20" ht="15" customHeight="1">
      <c r="L688" s="70"/>
      <c r="M688" s="70"/>
      <c r="N688" s="70"/>
      <c r="O688" s="70"/>
      <c r="P688" s="70"/>
      <c r="Q688" s="70"/>
      <c r="R688" s="70"/>
      <c r="S688" s="70"/>
      <c r="T688" s="70"/>
    </row>
    <row r="689" spans="12:22" ht="15" customHeight="1">
      <c r="L689" s="70"/>
      <c r="M689" s="70"/>
      <c r="N689" s="70"/>
      <c r="O689" s="70"/>
      <c r="P689" s="70" t="s">
        <v>224</v>
      </c>
      <c r="Q689" s="70"/>
      <c r="R689" s="70"/>
      <c r="S689" s="70"/>
      <c r="T689" s="70"/>
    </row>
    <row r="690" spans="12:22" ht="15" customHeight="1">
      <c r="L690" s="70"/>
      <c r="M690" s="70"/>
      <c r="N690" s="70"/>
      <c r="O690" s="70"/>
      <c r="P690" s="70" t="s">
        <v>23</v>
      </c>
      <c r="Q690" s="304" t="s">
        <v>24</v>
      </c>
      <c r="R690" s="304"/>
      <c r="S690" s="304"/>
      <c r="T690" s="70"/>
    </row>
    <row r="691" spans="12:22" ht="15" customHeight="1" thickBot="1">
      <c r="L691" s="70"/>
      <c r="M691" s="70"/>
      <c r="N691" s="70"/>
      <c r="O691" s="70"/>
      <c r="P691" s="70"/>
      <c r="Q691" s="70" t="s">
        <v>309</v>
      </c>
      <c r="R691" s="70" t="s">
        <v>310</v>
      </c>
      <c r="S691" s="70" t="s">
        <v>227</v>
      </c>
      <c r="T691" s="70"/>
    </row>
    <row r="692" spans="12:22" ht="15" customHeight="1" thickTop="1">
      <c r="L692" s="70"/>
      <c r="M692" s="70"/>
      <c r="N692" s="70"/>
      <c r="O692" s="73" t="s">
        <v>6</v>
      </c>
      <c r="P692" s="71">
        <v>0.45454545454545453</v>
      </c>
      <c r="Q692" s="71">
        <v>0.39393939393939392</v>
      </c>
      <c r="R692" s="71">
        <v>6.0606060606060608E-2</v>
      </c>
      <c r="S692" s="72">
        <v>9.0909090909090912E-2</v>
      </c>
      <c r="T692" s="102"/>
      <c r="V692" s="6"/>
    </row>
    <row r="693" spans="12:22" ht="15" customHeight="1">
      <c r="L693" s="70"/>
      <c r="M693" s="70"/>
      <c r="N693" s="70"/>
      <c r="O693" s="70"/>
      <c r="P693" s="70"/>
      <c r="Q693" s="70"/>
      <c r="R693" s="70"/>
      <c r="S693" s="70"/>
      <c r="T693" s="70"/>
    </row>
    <row r="694" spans="12:22" ht="15" customHeight="1">
      <c r="L694" s="70"/>
      <c r="M694" s="70"/>
      <c r="N694" s="70"/>
      <c r="O694" s="70"/>
      <c r="P694" s="70"/>
      <c r="Q694" s="70"/>
      <c r="R694" s="70"/>
      <c r="S694" s="70"/>
      <c r="T694" s="70"/>
    </row>
    <row r="695" spans="12:22" ht="15" customHeight="1">
      <c r="L695" s="70"/>
      <c r="M695" s="70"/>
      <c r="N695" s="70"/>
      <c r="O695" s="70"/>
      <c r="P695" s="70"/>
      <c r="Q695" s="70"/>
      <c r="R695" s="70"/>
      <c r="S695" s="70"/>
      <c r="T695" s="70"/>
    </row>
    <row r="696" spans="12:22" ht="15" customHeight="1"/>
    <row r="697" spans="12:22" ht="15" customHeight="1"/>
    <row r="698" spans="12:22" ht="15" customHeight="1"/>
    <row r="699" spans="12:22" ht="15" customHeight="1"/>
    <row r="700" spans="12:22" ht="15" customHeight="1"/>
    <row r="701" spans="12:22" ht="15" customHeight="1"/>
    <row r="702" spans="12:22" ht="15" customHeight="1"/>
    <row r="703" spans="12:22" ht="15" customHeight="1"/>
    <row r="704" spans="12:22" ht="15" customHeight="1"/>
    <row r="705" spans="2:19" ht="15" customHeight="1"/>
    <row r="706" spans="2:19" ht="15" customHeight="1"/>
    <row r="707" spans="2:19" ht="15" customHeight="1"/>
    <row r="708" spans="2:19" ht="15" customHeight="1"/>
    <row r="709" spans="2:19" ht="15" customHeight="1"/>
    <row r="710" spans="2:19" ht="15" customHeight="1"/>
    <row r="711" spans="2:19" ht="15" customHeight="1"/>
    <row r="712" spans="2:19" ht="22.5" customHeight="1">
      <c r="B712" s="76" t="s">
        <v>269</v>
      </c>
    </row>
    <row r="713" spans="2:19" ht="6.75" customHeight="1"/>
    <row r="714" spans="2:19" ht="21">
      <c r="B714" s="68" t="s">
        <v>311</v>
      </c>
      <c r="M714" s="69"/>
      <c r="N714" s="69"/>
      <c r="O714" s="69"/>
      <c r="P714" s="69"/>
      <c r="Q714" s="69"/>
      <c r="R714" s="69"/>
      <c r="S714" s="69"/>
    </row>
    <row r="715" spans="2:19">
      <c r="M715" s="69"/>
      <c r="N715" s="69"/>
      <c r="O715" s="69"/>
      <c r="P715" s="69"/>
      <c r="Q715" s="69"/>
      <c r="R715" s="69"/>
      <c r="S715" s="69"/>
    </row>
    <row r="716" spans="2:19">
      <c r="M716" s="69"/>
      <c r="N716" s="69"/>
      <c r="O716" s="69"/>
      <c r="P716" s="69"/>
      <c r="Q716" s="69"/>
      <c r="R716" s="69"/>
      <c r="S716" s="69"/>
    </row>
    <row r="717" spans="2:19">
      <c r="M717" s="70"/>
      <c r="N717" s="70"/>
      <c r="O717" s="70" t="s">
        <v>229</v>
      </c>
      <c r="P717" s="70"/>
      <c r="Q717" s="70"/>
      <c r="R717" s="70"/>
      <c r="S717" s="70"/>
    </row>
    <row r="718" spans="2:19">
      <c r="M718" s="70"/>
      <c r="N718" s="70"/>
      <c r="O718" s="70"/>
      <c r="P718" s="70"/>
      <c r="Q718" s="70"/>
      <c r="R718" s="70"/>
      <c r="S718" s="70"/>
    </row>
    <row r="719" spans="2:19">
      <c r="M719" s="70"/>
      <c r="N719" s="70"/>
      <c r="O719" s="70" t="s">
        <v>230</v>
      </c>
      <c r="P719" s="70" t="s">
        <v>231</v>
      </c>
      <c r="Q719" s="70" t="s">
        <v>232</v>
      </c>
      <c r="R719" s="70" t="s">
        <v>233</v>
      </c>
      <c r="S719" s="70"/>
    </row>
    <row r="720" spans="2:19" ht="24">
      <c r="M720" s="70"/>
      <c r="N720" s="73" t="s">
        <v>6</v>
      </c>
      <c r="O720" s="71">
        <v>0.60606060606060608</v>
      </c>
      <c r="P720" s="71">
        <v>0.39393939393939392</v>
      </c>
      <c r="Q720" s="71">
        <v>0</v>
      </c>
      <c r="R720" s="72">
        <v>0</v>
      </c>
      <c r="S720" s="70"/>
    </row>
    <row r="721" spans="2:22">
      <c r="M721" s="70"/>
      <c r="N721" s="70"/>
      <c r="O721" s="70"/>
      <c r="P721" s="70"/>
      <c r="Q721" s="70"/>
      <c r="R721" s="70"/>
      <c r="S721" s="70"/>
    </row>
    <row r="722" spans="2:22">
      <c r="M722" s="70"/>
      <c r="N722" s="70"/>
      <c r="O722" s="70"/>
      <c r="P722" s="70"/>
      <c r="Q722" s="70"/>
      <c r="R722" s="70"/>
      <c r="S722" s="70"/>
    </row>
    <row r="735" spans="2:22" ht="21">
      <c r="B735" s="68" t="s">
        <v>234</v>
      </c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</row>
    <row r="736" spans="2:22"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</row>
    <row r="737" spans="10:22"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</row>
    <row r="738" spans="10:22">
      <c r="J738" s="70"/>
      <c r="K738" s="70"/>
      <c r="L738" s="305" t="s">
        <v>312</v>
      </c>
      <c r="M738" s="305"/>
      <c r="N738" s="305"/>
      <c r="O738" s="305"/>
      <c r="P738" s="305"/>
      <c r="Q738" s="305"/>
      <c r="R738" s="305"/>
      <c r="S738" s="305"/>
      <c r="T738" s="305"/>
      <c r="U738" s="305"/>
      <c r="V738" s="305"/>
    </row>
    <row r="739" spans="10:22">
      <c r="J739" s="70"/>
      <c r="K739" s="70"/>
      <c r="L739" s="70"/>
      <c r="M739" s="70" t="s">
        <v>313</v>
      </c>
      <c r="N739" s="70"/>
      <c r="O739" s="70"/>
      <c r="P739" s="70"/>
      <c r="Q739" s="70"/>
      <c r="R739" s="70"/>
      <c r="S739" s="70"/>
      <c r="T739" s="70"/>
      <c r="U739" s="70"/>
      <c r="V739" s="70"/>
    </row>
    <row r="740" spans="10:22"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</row>
    <row r="741" spans="10:22">
      <c r="J741" s="70"/>
      <c r="K741" s="70"/>
      <c r="L741" s="70"/>
      <c r="M741" s="70" t="s">
        <v>314</v>
      </c>
      <c r="N741" s="70" t="s">
        <v>315</v>
      </c>
      <c r="O741" s="70" t="s">
        <v>316</v>
      </c>
      <c r="P741" s="70" t="s">
        <v>317</v>
      </c>
      <c r="Q741" s="70" t="s">
        <v>318</v>
      </c>
      <c r="R741" s="70"/>
      <c r="S741" s="70"/>
      <c r="T741" s="70"/>
      <c r="U741" s="70"/>
      <c r="V741" s="70"/>
    </row>
    <row r="742" spans="10:22" ht="24">
      <c r="J742" s="70"/>
      <c r="K742" s="70"/>
      <c r="L742" s="117" t="s">
        <v>6</v>
      </c>
      <c r="M742" s="118">
        <v>0.2121212121212121</v>
      </c>
      <c r="N742" s="118">
        <v>0</v>
      </c>
      <c r="O742" s="118">
        <v>0.18181818181818182</v>
      </c>
      <c r="P742" s="118">
        <v>0.2121212121212121</v>
      </c>
      <c r="Q742" s="118">
        <v>0.39393939393939392</v>
      </c>
      <c r="R742" s="70"/>
      <c r="S742" s="70"/>
      <c r="T742" s="70"/>
      <c r="U742" s="70"/>
      <c r="V742" s="70"/>
    </row>
    <row r="743" spans="10:22">
      <c r="J743" s="70"/>
      <c r="K743" s="70"/>
      <c r="L743" s="117"/>
      <c r="M743" s="119"/>
      <c r="N743" s="118"/>
      <c r="O743" s="119"/>
      <c r="P743" s="118"/>
      <c r="Q743" s="119"/>
      <c r="R743" s="118"/>
      <c r="S743" s="119"/>
      <c r="T743" s="118"/>
      <c r="U743" s="119"/>
      <c r="V743" s="118"/>
    </row>
    <row r="744" spans="10:22"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</row>
    <row r="745" spans="10:22"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</row>
    <row r="746" spans="10:22"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</row>
    <row r="747" spans="10:22"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</row>
  </sheetData>
  <mergeCells count="15">
    <mergeCell ref="T184:U184"/>
    <mergeCell ref="V184:W184"/>
    <mergeCell ref="X184:Y184"/>
    <mergeCell ref="C2:Q2"/>
    <mergeCell ref="L738:V738"/>
    <mergeCell ref="Q690:S690"/>
    <mergeCell ref="V668:W668"/>
    <mergeCell ref="Q668:U668"/>
    <mergeCell ref="N440:AB440"/>
    <mergeCell ref="P175:Q175"/>
    <mergeCell ref="R175:S175"/>
    <mergeCell ref="R176:S176"/>
    <mergeCell ref="T176:U176"/>
    <mergeCell ref="T175:U175"/>
    <mergeCell ref="P176:Q17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0"/>
  <sheetViews>
    <sheetView showGridLines="0" zoomScale="80" zoomScaleNormal="80" workbookViewId="0"/>
  </sheetViews>
  <sheetFormatPr defaultColWidth="9.140625" defaultRowHeight="15"/>
  <cols>
    <col min="1" max="1" width="9.140625" style="125"/>
    <col min="2" max="2" width="4" style="125" customWidth="1"/>
    <col min="3" max="16384" width="9.140625" style="125"/>
  </cols>
  <sheetData>
    <row r="1" spans="1:20" s="120" customFormat="1" ht="18.75" customHeight="1">
      <c r="A1" s="122"/>
    </row>
    <row r="2" spans="1:20" s="120" customFormat="1" ht="47.25" customHeight="1">
      <c r="B2" s="251" t="s">
        <v>235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20" s="120" customFormat="1" ht="18.75" customHeight="1">
      <c r="A3" s="122"/>
    </row>
    <row r="4" spans="1:20" s="120" customFormat="1" ht="18.75" customHeight="1">
      <c r="A4" s="122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</row>
    <row r="5" spans="1:20" s="120" customFormat="1" ht="33.75" customHeight="1" thickBot="1">
      <c r="A5" s="122"/>
      <c r="B5" s="144" t="s">
        <v>416</v>
      </c>
      <c r="C5" s="145"/>
      <c r="D5" s="145"/>
      <c r="E5" s="146"/>
      <c r="F5" s="146"/>
      <c r="G5" s="146"/>
      <c r="H5" s="146"/>
      <c r="I5" s="144"/>
      <c r="J5" s="144"/>
      <c r="K5" s="144"/>
      <c r="L5" s="144"/>
      <c r="M5" s="144"/>
      <c r="N5" s="144"/>
    </row>
    <row r="6" spans="1:20" s="120" customFormat="1" ht="18.75" customHeight="1">
      <c r="A6" s="122"/>
      <c r="C6" s="121"/>
    </row>
    <row r="7" spans="1:20" s="120" customFormat="1" ht="18.75" customHeight="1">
      <c r="A7" s="122"/>
      <c r="C7" s="121"/>
    </row>
    <row r="8" spans="1:20" s="120" customFormat="1" ht="18.75" customHeight="1">
      <c r="A8" s="122"/>
      <c r="C8" s="121"/>
    </row>
    <row r="9" spans="1:20" s="153" customFormat="1" ht="32.25" thickBot="1">
      <c r="A9" s="147"/>
      <c r="B9" s="148" t="s">
        <v>257</v>
      </c>
      <c r="C9" s="149"/>
      <c r="D9" s="150"/>
      <c r="E9" s="150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2"/>
      <c r="R9" s="152"/>
      <c r="S9" s="152"/>
      <c r="T9" s="147"/>
    </row>
    <row r="13" spans="1:20" ht="21">
      <c r="C13" s="154" t="s">
        <v>359</v>
      </c>
    </row>
    <row r="43" spans="2:19">
      <c r="C43" s="131"/>
    </row>
    <row r="48" spans="2:19" ht="32.25" thickBot="1">
      <c r="B48" s="148" t="s">
        <v>258</v>
      </c>
      <c r="C48" s="155"/>
      <c r="D48" s="156"/>
      <c r="E48" s="156"/>
      <c r="F48" s="157"/>
      <c r="G48" s="157"/>
      <c r="H48" s="157"/>
      <c r="I48" s="151"/>
      <c r="J48" s="151"/>
      <c r="K48" s="151"/>
      <c r="L48" s="151"/>
      <c r="M48" s="151"/>
      <c r="N48" s="151"/>
      <c r="O48" s="151"/>
      <c r="P48" s="151"/>
      <c r="Q48" s="152"/>
      <c r="R48" s="152"/>
      <c r="S48" s="152"/>
    </row>
    <row r="49" spans="3:18" s="120" customFormat="1" ht="18.75" customHeight="1">
      <c r="J49" s="122"/>
      <c r="K49" s="122"/>
      <c r="L49" s="122"/>
      <c r="M49" s="122"/>
      <c r="N49" s="122"/>
      <c r="O49" s="122"/>
      <c r="P49" s="122"/>
      <c r="Q49" s="122"/>
      <c r="R49" s="122"/>
    </row>
    <row r="50" spans="3:18" s="120" customFormat="1" ht="18.75" customHeight="1">
      <c r="J50" s="122"/>
      <c r="K50" s="122"/>
      <c r="L50" s="122"/>
      <c r="M50" s="122"/>
      <c r="N50" s="122"/>
      <c r="O50" s="122"/>
      <c r="P50" s="122"/>
      <c r="Q50" s="122"/>
      <c r="R50" s="122"/>
    </row>
    <row r="51" spans="3:18" s="120" customFormat="1" ht="18.75" customHeight="1">
      <c r="C51" s="158" t="s">
        <v>259</v>
      </c>
      <c r="D51" s="159"/>
      <c r="E51" s="159"/>
      <c r="F51" s="160"/>
      <c r="G51" s="160"/>
      <c r="H51" s="160"/>
      <c r="I51" s="160"/>
      <c r="J51" s="160"/>
      <c r="K51" s="160"/>
      <c r="L51" s="160"/>
      <c r="M51" s="160"/>
      <c r="N51" s="122"/>
      <c r="O51" s="122"/>
      <c r="P51" s="122"/>
      <c r="Q51" s="122"/>
      <c r="R51" s="122"/>
    </row>
    <row r="52" spans="3:18" s="120" customFormat="1" ht="18.75" customHeight="1">
      <c r="C52" s="158"/>
      <c r="D52" s="159"/>
      <c r="E52" s="159"/>
      <c r="F52" s="160"/>
      <c r="G52" s="160"/>
      <c r="H52" s="160"/>
      <c r="I52" s="160"/>
      <c r="J52" s="160"/>
      <c r="K52" s="160"/>
      <c r="L52" s="160"/>
      <c r="M52" s="160"/>
      <c r="N52" s="122"/>
      <c r="O52" s="122"/>
      <c r="P52" s="122"/>
      <c r="Q52" s="122"/>
      <c r="R52" s="122"/>
    </row>
    <row r="53" spans="3:18" s="120" customFormat="1" ht="18.75" customHeight="1">
      <c r="C53" s="158"/>
      <c r="D53" s="159"/>
      <c r="E53" s="159"/>
      <c r="F53" s="160"/>
      <c r="G53" s="160"/>
      <c r="H53" s="160"/>
      <c r="I53" s="160"/>
      <c r="J53" s="160"/>
      <c r="K53" s="160"/>
      <c r="L53" s="160"/>
      <c r="M53" s="160"/>
      <c r="N53" s="122"/>
      <c r="O53" s="122"/>
      <c r="P53" s="122"/>
      <c r="Q53" s="122"/>
      <c r="R53" s="122"/>
    </row>
    <row r="55" spans="3:18" ht="21">
      <c r="C55" s="154" t="s">
        <v>360</v>
      </c>
    </row>
    <row r="86" spans="3:18">
      <c r="C86" s="131"/>
    </row>
    <row r="91" spans="3:18" s="120" customFormat="1" ht="18.75" customHeight="1">
      <c r="C91" s="158" t="s">
        <v>260</v>
      </c>
      <c r="D91" s="159"/>
      <c r="E91" s="159"/>
      <c r="F91" s="160"/>
      <c r="G91" s="160"/>
      <c r="H91" s="160"/>
      <c r="I91" s="160"/>
      <c r="J91" s="160"/>
      <c r="K91" s="160"/>
      <c r="L91" s="160"/>
      <c r="M91" s="160"/>
      <c r="N91" s="122"/>
      <c r="O91" s="122"/>
      <c r="P91" s="122"/>
      <c r="Q91" s="122"/>
      <c r="R91" s="122"/>
    </row>
    <row r="94" spans="3:18" ht="21">
      <c r="C94" s="154" t="s">
        <v>361</v>
      </c>
    </row>
    <row r="117" spans="3:14">
      <c r="N117" s="161"/>
    </row>
    <row r="128" spans="3:14" ht="21">
      <c r="C128" s="154" t="s">
        <v>52</v>
      </c>
    </row>
    <row r="160" spans="3:3">
      <c r="C160" s="161"/>
    </row>
    <row r="163" spans="3:3" ht="21">
      <c r="C163" s="154" t="s">
        <v>81</v>
      </c>
    </row>
    <row r="164" spans="3:3">
      <c r="C164" s="162" t="s">
        <v>362</v>
      </c>
    </row>
    <row r="193" spans="3:9">
      <c r="C193" s="161"/>
      <c r="I193" s="163"/>
    </row>
    <row r="197" spans="3:9" ht="21">
      <c r="C197" s="158" t="s">
        <v>262</v>
      </c>
    </row>
    <row r="198" spans="3:9">
      <c r="C198" s="125" t="s">
        <v>363</v>
      </c>
    </row>
    <row r="231" spans="2:18">
      <c r="C231" s="161"/>
    </row>
    <row r="235" spans="2:18" ht="32.25" thickBot="1">
      <c r="B235" s="164" t="s">
        <v>264</v>
      </c>
      <c r="C235" s="155"/>
      <c r="D235" s="156"/>
      <c r="E235" s="156"/>
      <c r="F235" s="157"/>
      <c r="G235" s="157"/>
      <c r="H235" s="157"/>
      <c r="I235" s="157"/>
      <c r="J235" s="157"/>
      <c r="K235" s="157"/>
      <c r="L235" s="157"/>
      <c r="M235" s="157"/>
      <c r="N235" s="160"/>
      <c r="O235" s="160"/>
      <c r="P235" s="160"/>
    </row>
    <row r="236" spans="2:18" s="120" customFormat="1" ht="18.75" customHeight="1">
      <c r="C236" s="165" t="s">
        <v>265</v>
      </c>
      <c r="J236" s="122"/>
      <c r="K236" s="122"/>
      <c r="L236" s="122"/>
      <c r="M236" s="122"/>
      <c r="N236" s="122"/>
      <c r="O236" s="122"/>
      <c r="P236" s="122"/>
      <c r="Q236" s="122"/>
      <c r="R236" s="122"/>
    </row>
    <row r="237" spans="2:18" s="120" customFormat="1" ht="18.75" customHeight="1">
      <c r="C237" s="165"/>
      <c r="J237" s="122"/>
      <c r="K237" s="122"/>
      <c r="L237" s="122"/>
      <c r="M237" s="122"/>
      <c r="N237" s="122"/>
      <c r="O237" s="122"/>
      <c r="P237" s="122"/>
      <c r="Q237" s="122"/>
      <c r="R237" s="122"/>
    </row>
    <row r="238" spans="2:18" s="120" customFormat="1" ht="18.75" customHeight="1">
      <c r="C238" s="165"/>
      <c r="J238" s="122"/>
      <c r="K238" s="122"/>
      <c r="L238" s="122"/>
      <c r="M238" s="122"/>
      <c r="N238" s="122"/>
      <c r="O238" s="122"/>
      <c r="P238" s="122"/>
      <c r="Q238" s="122"/>
      <c r="R238" s="122"/>
    </row>
    <row r="239" spans="2:18" ht="21">
      <c r="C239" s="154" t="s">
        <v>364</v>
      </c>
    </row>
    <row r="270" spans="3:3">
      <c r="C270" s="166" t="s">
        <v>365</v>
      </c>
    </row>
    <row r="273" spans="2:18" ht="32.25" thickBot="1">
      <c r="B273" s="164" t="s">
        <v>268</v>
      </c>
      <c r="C273" s="155"/>
      <c r="D273" s="156"/>
      <c r="E273" s="156"/>
      <c r="F273" s="157"/>
      <c r="G273" s="157"/>
      <c r="H273" s="157"/>
      <c r="I273" s="157"/>
      <c r="J273" s="157"/>
      <c r="K273" s="157"/>
      <c r="L273" s="157"/>
      <c r="M273" s="157"/>
      <c r="N273" s="160"/>
      <c r="O273" s="160"/>
      <c r="P273" s="160"/>
    </row>
    <row r="274" spans="2:18" s="120" customFormat="1" ht="18.75" customHeight="1">
      <c r="C274" s="165"/>
      <c r="J274" s="122"/>
      <c r="K274" s="122"/>
      <c r="L274" s="122"/>
      <c r="M274" s="122"/>
      <c r="N274" s="122"/>
      <c r="O274" s="122"/>
      <c r="P274" s="122"/>
      <c r="Q274" s="122"/>
      <c r="R274" s="122"/>
    </row>
    <row r="275" spans="2:18" s="120" customFormat="1" ht="18.75" customHeight="1">
      <c r="C275" s="165"/>
      <c r="J275" s="122"/>
      <c r="K275" s="122"/>
      <c r="L275" s="122"/>
      <c r="M275" s="122"/>
      <c r="N275" s="122"/>
      <c r="O275" s="122"/>
      <c r="P275" s="122"/>
      <c r="Q275" s="122"/>
      <c r="R275" s="122"/>
    </row>
    <row r="278" spans="2:18" ht="21">
      <c r="C278" s="154" t="s">
        <v>223</v>
      </c>
    </row>
    <row r="310" spans="3:3">
      <c r="C310" s="161"/>
    </row>
  </sheetData>
  <mergeCells count="1">
    <mergeCell ref="B2:S2"/>
  </mergeCells>
  <pageMargins left="0.7" right="0.7" top="0.75" bottom="0.75" header="0.3" footer="0.3"/>
  <pageSetup paperSize="9" scale="51" orientation="landscape" r:id="rId1"/>
  <rowBreaks count="1" manualBreakCount="1">
    <brk id="200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7"/>
  <sheetViews>
    <sheetView showGridLines="0" topLeftCell="A31" zoomScale="80" zoomScaleNormal="80" workbookViewId="0">
      <selection activeCell="C46" sqref="C46:H46"/>
    </sheetView>
  </sheetViews>
  <sheetFormatPr defaultColWidth="9.140625" defaultRowHeight="15"/>
  <cols>
    <col min="1" max="1" width="3.140625" style="125" customWidth="1"/>
    <col min="2" max="2" width="27.85546875" style="125" customWidth="1"/>
    <col min="3" max="3" width="9.140625" style="125"/>
    <col min="4" max="4" width="10" style="125" customWidth="1"/>
    <col min="5" max="5" width="9.140625" style="125"/>
    <col min="6" max="6" width="9.140625" style="125" customWidth="1"/>
    <col min="7" max="16384" width="9.140625" style="125"/>
  </cols>
  <sheetData>
    <row r="2" spans="1:19" s="120" customFormat="1" ht="47.25" customHeight="1">
      <c r="B2" s="251" t="s">
        <v>235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 s="120" customFormat="1" ht="18.75" customHeight="1">
      <c r="A3" s="122"/>
    </row>
    <row r="4" spans="1:19" s="120" customFormat="1" ht="18.75" customHeight="1">
      <c r="A4" s="122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</row>
    <row r="5" spans="1:19" s="120" customFormat="1" ht="33.75" customHeight="1" thickBot="1">
      <c r="A5" s="122"/>
      <c r="B5" s="144" t="s">
        <v>256</v>
      </c>
      <c r="C5" s="145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10" spans="1:19" ht="18.75">
      <c r="B10" s="167" t="s">
        <v>366</v>
      </c>
    </row>
    <row r="11" spans="1:19" ht="18.75">
      <c r="B11" s="167"/>
    </row>
    <row r="13" spans="1:19" ht="15.75">
      <c r="B13" s="168" t="s">
        <v>8</v>
      </c>
      <c r="E13" s="169" t="s">
        <v>367</v>
      </c>
    </row>
    <row r="17" spans="2:8" s="171" customFormat="1" ht="15.75" customHeight="1">
      <c r="B17" s="170"/>
      <c r="C17" s="324" t="s">
        <v>6</v>
      </c>
      <c r="D17" s="325"/>
      <c r="E17" s="326"/>
    </row>
    <row r="18" spans="2:8">
      <c r="B18" s="172"/>
      <c r="C18" s="173">
        <v>2008</v>
      </c>
      <c r="D18" s="173">
        <v>2011</v>
      </c>
      <c r="E18" s="173">
        <v>2014</v>
      </c>
    </row>
    <row r="19" spans="2:8">
      <c r="B19" s="174" t="s">
        <v>368</v>
      </c>
      <c r="C19" s="176">
        <v>0</v>
      </c>
      <c r="D19" s="177">
        <v>0</v>
      </c>
      <c r="E19" s="177">
        <v>0</v>
      </c>
    </row>
    <row r="20" spans="2:8">
      <c r="B20" s="178" t="s">
        <v>369</v>
      </c>
      <c r="C20" s="176">
        <v>0</v>
      </c>
      <c r="D20" s="179">
        <v>0.21875</v>
      </c>
      <c r="E20" s="179">
        <v>0.152</v>
      </c>
    </row>
    <row r="21" spans="2:8">
      <c r="B21" s="174" t="s">
        <v>370</v>
      </c>
      <c r="C21" s="176">
        <v>1</v>
      </c>
      <c r="D21" s="179">
        <v>0.78125</v>
      </c>
      <c r="E21" s="179">
        <v>0.84799999999999998</v>
      </c>
    </row>
    <row r="25" spans="2:8" ht="15.75">
      <c r="B25" s="168" t="s">
        <v>20</v>
      </c>
      <c r="G25" s="169" t="s">
        <v>367</v>
      </c>
    </row>
    <row r="29" spans="2:8" ht="15" customHeight="1">
      <c r="B29" s="180"/>
      <c r="C29" s="181">
        <v>2008</v>
      </c>
      <c r="D29" s="182">
        <v>2011</v>
      </c>
      <c r="E29" s="182">
        <v>2014</v>
      </c>
      <c r="H29"/>
    </row>
    <row r="30" spans="2:8" ht="25.5">
      <c r="B30" s="183" t="s">
        <v>371</v>
      </c>
      <c r="C30" s="176">
        <v>0</v>
      </c>
      <c r="D30" s="175">
        <v>3.125E-2</v>
      </c>
      <c r="E30" s="175">
        <v>9.0999999999999998E-2</v>
      </c>
      <c r="H30"/>
    </row>
    <row r="31" spans="2:8" ht="25.5">
      <c r="B31" s="183" t="s">
        <v>372</v>
      </c>
      <c r="C31" s="176">
        <v>0</v>
      </c>
      <c r="D31" s="175">
        <v>0</v>
      </c>
      <c r="E31" s="175">
        <v>0.03</v>
      </c>
      <c r="H31"/>
    </row>
    <row r="32" spans="2:8" ht="25.5">
      <c r="B32" s="183" t="s">
        <v>373</v>
      </c>
      <c r="C32" s="176">
        <v>2.6315789473684209E-2</v>
      </c>
      <c r="D32" s="175">
        <v>0</v>
      </c>
      <c r="E32" s="175">
        <v>0.121</v>
      </c>
      <c r="H32"/>
    </row>
    <row r="33" spans="2:8">
      <c r="B33" s="183" t="s">
        <v>374</v>
      </c>
      <c r="C33" s="176">
        <v>7.8947368421052627E-2</v>
      </c>
      <c r="D33" s="175">
        <v>9.375E-2</v>
      </c>
      <c r="E33" s="175">
        <v>0.03</v>
      </c>
      <c r="H33"/>
    </row>
    <row r="34" spans="2:8" ht="25.5">
      <c r="B34" s="183" t="s">
        <v>375</v>
      </c>
      <c r="C34" s="176">
        <v>0.26315789473684209</v>
      </c>
      <c r="D34" s="175">
        <v>0.21875</v>
      </c>
      <c r="E34" s="175">
        <v>0.24199999999999999</v>
      </c>
      <c r="H34"/>
    </row>
    <row r="35" spans="2:8" ht="25.5">
      <c r="B35" s="183" t="s">
        <v>376</v>
      </c>
      <c r="C35" s="176">
        <v>0.63157894736842102</v>
      </c>
      <c r="D35" s="175">
        <v>0.65625</v>
      </c>
      <c r="E35" s="175">
        <v>0.48499999999999999</v>
      </c>
      <c r="H35"/>
    </row>
    <row r="39" spans="2:8" ht="15.75">
      <c r="B39" s="168" t="s">
        <v>361</v>
      </c>
      <c r="G39" s="169" t="s">
        <v>367</v>
      </c>
    </row>
    <row r="41" spans="2:8">
      <c r="B41" s="327" t="s">
        <v>6</v>
      </c>
      <c r="C41" s="327"/>
      <c r="D41" s="327"/>
      <c r="E41" s="327"/>
      <c r="F41" s="327"/>
      <c r="G41" s="327"/>
      <c r="H41" s="327"/>
    </row>
    <row r="42" spans="2:8" ht="15" customHeight="1">
      <c r="B42" s="317"/>
      <c r="C42" s="319" t="s">
        <v>377</v>
      </c>
      <c r="D42" s="319"/>
      <c r="E42" s="319" t="s">
        <v>378</v>
      </c>
      <c r="F42" s="319"/>
      <c r="G42" s="319" t="s">
        <v>379</v>
      </c>
      <c r="H42" s="319"/>
    </row>
    <row r="43" spans="2:8" ht="38.25">
      <c r="B43" s="318"/>
      <c r="C43" s="184" t="s">
        <v>285</v>
      </c>
      <c r="D43" s="184" t="s">
        <v>380</v>
      </c>
      <c r="E43" s="184" t="s">
        <v>285</v>
      </c>
      <c r="F43" s="184" t="s">
        <v>380</v>
      </c>
      <c r="G43" s="184" t="s">
        <v>381</v>
      </c>
      <c r="H43" s="184" t="s">
        <v>382</v>
      </c>
    </row>
    <row r="44" spans="2:8">
      <c r="B44" s="185">
        <v>2008</v>
      </c>
      <c r="C44" s="176">
        <v>0.73684210526315785</v>
      </c>
      <c r="D44" s="176">
        <v>2.6315789473684209E-2</v>
      </c>
      <c r="E44" s="176">
        <v>5.2631578947368418E-2</v>
      </c>
      <c r="F44" s="176">
        <v>0</v>
      </c>
      <c r="G44" s="176">
        <v>0.18421052631578946</v>
      </c>
      <c r="H44" s="176">
        <v>0</v>
      </c>
    </row>
    <row r="45" spans="2:8">
      <c r="B45" s="185">
        <v>2011</v>
      </c>
      <c r="C45" s="179">
        <v>0.75</v>
      </c>
      <c r="D45" s="179">
        <v>6.25E-2</v>
      </c>
      <c r="E45" s="179">
        <v>0</v>
      </c>
      <c r="F45" s="179">
        <v>0</v>
      </c>
      <c r="G45" s="179">
        <v>9.375E-2</v>
      </c>
      <c r="H45" s="179">
        <v>9.375E-2</v>
      </c>
    </row>
    <row r="46" spans="2:8">
      <c r="B46" s="185">
        <v>2014</v>
      </c>
      <c r="C46" s="226">
        <v>0.81818181818181823</v>
      </c>
      <c r="D46" s="226">
        <v>0</v>
      </c>
      <c r="E46" s="226">
        <v>3.0303030303030304E-2</v>
      </c>
      <c r="F46" s="226">
        <v>0</v>
      </c>
      <c r="G46" s="226">
        <v>3.0303030303030304E-2</v>
      </c>
      <c r="H46" s="226">
        <v>0.12121212121212122</v>
      </c>
    </row>
    <row r="49" spans="2:17" ht="15.75">
      <c r="B49" s="168" t="s">
        <v>52</v>
      </c>
      <c r="E49" s="186" t="s">
        <v>383</v>
      </c>
    </row>
    <row r="51" spans="2:17" s="187" customFormat="1" ht="15" customHeight="1">
      <c r="C51" s="320" t="s">
        <v>384</v>
      </c>
      <c r="D51" s="320"/>
      <c r="E51" s="321"/>
      <c r="F51" s="322" t="s">
        <v>59</v>
      </c>
      <c r="G51" s="320"/>
      <c r="H51" s="321"/>
      <c r="I51" s="322" t="s">
        <v>385</v>
      </c>
      <c r="J51" s="320"/>
      <c r="K51" s="321"/>
      <c r="L51" s="322" t="s">
        <v>386</v>
      </c>
      <c r="M51" s="320"/>
      <c r="N51" s="321"/>
      <c r="O51" s="322" t="s">
        <v>387</v>
      </c>
      <c r="P51" s="320"/>
      <c r="Q51" s="321"/>
    </row>
    <row r="52" spans="2:17">
      <c r="B52" s="188"/>
      <c r="C52" s="189">
        <v>2008</v>
      </c>
      <c r="D52" s="189">
        <v>2011</v>
      </c>
      <c r="E52" s="189">
        <v>2014</v>
      </c>
      <c r="F52" s="189">
        <v>2008</v>
      </c>
      <c r="G52" s="189">
        <v>2011</v>
      </c>
      <c r="H52" s="189">
        <v>2014</v>
      </c>
      <c r="I52" s="189">
        <v>2008</v>
      </c>
      <c r="J52" s="189">
        <v>2011</v>
      </c>
      <c r="K52" s="189">
        <v>2014</v>
      </c>
      <c r="L52" s="189">
        <v>2008</v>
      </c>
      <c r="M52" s="189">
        <v>2011</v>
      </c>
      <c r="N52" s="189">
        <v>2014</v>
      </c>
      <c r="O52" s="189">
        <v>2008</v>
      </c>
      <c r="P52" s="189">
        <v>2011</v>
      </c>
      <c r="Q52" s="189">
        <v>2014</v>
      </c>
    </row>
    <row r="53" spans="2:17">
      <c r="B53" s="185" t="s">
        <v>6</v>
      </c>
      <c r="C53" s="176">
        <v>0.18421052631578946</v>
      </c>
      <c r="D53" s="179">
        <v>0.1875</v>
      </c>
      <c r="E53" s="179">
        <v>0.152</v>
      </c>
      <c r="F53" s="176">
        <v>0.76315789473684215</v>
      </c>
      <c r="G53" s="179">
        <v>0.5</v>
      </c>
      <c r="H53" s="179">
        <v>0.57599999999999996</v>
      </c>
      <c r="I53" s="176">
        <v>5.2631578947368418E-2</v>
      </c>
      <c r="J53" s="179">
        <v>0.25</v>
      </c>
      <c r="K53" s="179">
        <v>0.21199999999999999</v>
      </c>
      <c r="L53" s="176">
        <v>0</v>
      </c>
      <c r="M53" s="179">
        <v>6.25E-2</v>
      </c>
      <c r="N53" s="179">
        <v>0.03</v>
      </c>
      <c r="O53" s="176">
        <v>0</v>
      </c>
      <c r="P53" s="179">
        <v>0</v>
      </c>
      <c r="Q53" s="179">
        <v>0.03</v>
      </c>
    </row>
    <row r="54" spans="2:17">
      <c r="B54"/>
      <c r="C54"/>
      <c r="D54"/>
      <c r="E54"/>
      <c r="F54"/>
    </row>
    <row r="56" spans="2:17" ht="15" customHeight="1">
      <c r="C56" s="323" t="s">
        <v>6</v>
      </c>
      <c r="D56" s="323"/>
      <c r="E56" s="323"/>
      <c r="H56" s="323" t="s">
        <v>6</v>
      </c>
      <c r="I56" s="323"/>
      <c r="J56" s="323"/>
      <c r="K56" s="323"/>
      <c r="L56" s="323"/>
    </row>
    <row r="57" spans="2:17">
      <c r="C57" s="189">
        <v>2008</v>
      </c>
      <c r="D57" s="189">
        <v>2011</v>
      </c>
      <c r="E57" s="189">
        <v>2014</v>
      </c>
      <c r="H57" s="189">
        <v>2008</v>
      </c>
      <c r="I57" s="189"/>
      <c r="J57" s="189">
        <v>2011</v>
      </c>
      <c r="K57" s="189"/>
      <c r="L57" s="189">
        <v>2014</v>
      </c>
    </row>
    <row r="58" spans="2:17">
      <c r="B58" s="189" t="s">
        <v>384</v>
      </c>
      <c r="C58" s="179">
        <f>C53</f>
        <v>0.18421052631578946</v>
      </c>
      <c r="D58" s="179">
        <f t="shared" ref="D58:E58" si="0">D53</f>
        <v>0.1875</v>
      </c>
      <c r="E58" s="179">
        <f t="shared" si="0"/>
        <v>0.152</v>
      </c>
      <c r="G58" s="189" t="s">
        <v>384</v>
      </c>
      <c r="H58" s="179">
        <f>C58</f>
        <v>0.18421052631578946</v>
      </c>
      <c r="I58" s="179"/>
      <c r="J58" s="176">
        <f>D58</f>
        <v>0.1875</v>
      </c>
      <c r="K58" s="176"/>
      <c r="L58" s="179">
        <f>E58</f>
        <v>0.152</v>
      </c>
    </row>
    <row r="59" spans="2:17">
      <c r="B59" s="189" t="s">
        <v>59</v>
      </c>
      <c r="C59" s="179">
        <f>F53</f>
        <v>0.76315789473684215</v>
      </c>
      <c r="D59" s="179">
        <f t="shared" ref="D59:E59" si="1">G53</f>
        <v>0.5</v>
      </c>
      <c r="E59" s="179">
        <f t="shared" si="1"/>
        <v>0.57599999999999996</v>
      </c>
      <c r="G59" s="189"/>
      <c r="H59" s="179"/>
      <c r="I59" s="179"/>
      <c r="J59" s="176"/>
      <c r="K59" s="176"/>
      <c r="L59" s="179"/>
    </row>
    <row r="60" spans="2:17" ht="25.5">
      <c r="B60" s="189" t="s">
        <v>385</v>
      </c>
      <c r="C60" s="190">
        <f>I53</f>
        <v>5.2631578947368418E-2</v>
      </c>
      <c r="D60" s="190">
        <f t="shared" ref="D60:E60" si="2">J53</f>
        <v>0.25</v>
      </c>
      <c r="E60" s="190">
        <f t="shared" si="2"/>
        <v>0.21199999999999999</v>
      </c>
      <c r="G60" s="189" t="s">
        <v>385</v>
      </c>
      <c r="H60" s="190">
        <f>C60</f>
        <v>5.2631578947368418E-2</v>
      </c>
      <c r="I60" s="191"/>
      <c r="J60" s="176">
        <f>D60</f>
        <v>0.25</v>
      </c>
      <c r="K60" s="176"/>
      <c r="L60" s="179">
        <f>E60</f>
        <v>0.21199999999999999</v>
      </c>
    </row>
    <row r="61" spans="2:17">
      <c r="B61" s="192" t="s">
        <v>386</v>
      </c>
      <c r="C61" s="190">
        <f>L53</f>
        <v>0</v>
      </c>
      <c r="D61" s="190">
        <f t="shared" ref="D61:E61" si="3">M53</f>
        <v>6.25E-2</v>
      </c>
      <c r="E61" s="190">
        <f t="shared" si="3"/>
        <v>0.03</v>
      </c>
    </row>
    <row r="62" spans="2:17">
      <c r="B62" s="193" t="s">
        <v>388</v>
      </c>
      <c r="C62" s="190">
        <f>O53</f>
        <v>0</v>
      </c>
      <c r="D62" s="190">
        <f t="shared" ref="D62:E62" si="4">P53</f>
        <v>0</v>
      </c>
      <c r="E62" s="190">
        <f t="shared" si="4"/>
        <v>0.03</v>
      </c>
    </row>
    <row r="63" spans="2:17">
      <c r="I63" s="125" t="s">
        <v>389</v>
      </c>
    </row>
    <row r="65" spans="2:16" ht="15.75">
      <c r="B65" s="168" t="s">
        <v>81</v>
      </c>
      <c r="E65" s="169" t="s">
        <v>367</v>
      </c>
      <c r="I65" s="317"/>
      <c r="J65" s="309" t="s">
        <v>4</v>
      </c>
      <c r="K65" s="319" t="s">
        <v>377</v>
      </c>
      <c r="L65" s="319"/>
      <c r="M65" s="319" t="s">
        <v>378</v>
      </c>
      <c r="N65" s="319"/>
      <c r="O65" s="319" t="s">
        <v>379</v>
      </c>
      <c r="P65" s="319"/>
    </row>
    <row r="66" spans="2:16" ht="38.25">
      <c r="B66" s="194" t="s">
        <v>362</v>
      </c>
      <c r="I66" s="318"/>
      <c r="J66" s="310"/>
      <c r="K66" s="184" t="s">
        <v>285</v>
      </c>
      <c r="L66" s="184" t="s">
        <v>380</v>
      </c>
      <c r="M66" s="184" t="s">
        <v>285</v>
      </c>
      <c r="N66" s="184" t="s">
        <v>380</v>
      </c>
      <c r="O66" s="184" t="s">
        <v>381</v>
      </c>
      <c r="P66" s="184" t="s">
        <v>382</v>
      </c>
    </row>
    <row r="67" spans="2:16">
      <c r="I67" s="185" t="s">
        <v>6</v>
      </c>
      <c r="J67" s="195"/>
      <c r="K67" s="179">
        <f>[1]Taules!E83</f>
        <v>0.75</v>
      </c>
      <c r="L67" s="179">
        <f>[1]Taules!F83</f>
        <v>6.25E-2</v>
      </c>
      <c r="M67" s="179">
        <f>[1]Taules!G83</f>
        <v>0</v>
      </c>
      <c r="N67" s="179">
        <f>[1]Taules!P104</f>
        <v>0</v>
      </c>
      <c r="O67" s="179">
        <f>[1]Taules!I83</f>
        <v>9.375E-2</v>
      </c>
      <c r="P67" s="179">
        <f>[1]Taules!J83</f>
        <v>9.375E-2</v>
      </c>
    </row>
    <row r="69" spans="2:16">
      <c r="B69" s="188"/>
      <c r="C69" s="196" t="s">
        <v>6</v>
      </c>
      <c r="D69" s="197"/>
      <c r="E69" s="198"/>
    </row>
    <row r="70" spans="2:16">
      <c r="B70" s="188"/>
      <c r="C70" s="189">
        <v>2008</v>
      </c>
      <c r="D70" s="189">
        <v>2011</v>
      </c>
      <c r="E70" s="189">
        <v>2014</v>
      </c>
    </row>
    <row r="71" spans="2:16">
      <c r="B71" s="189" t="s">
        <v>390</v>
      </c>
      <c r="C71" s="176">
        <v>0</v>
      </c>
      <c r="D71" s="179">
        <v>3.125E-2</v>
      </c>
      <c r="E71" s="179">
        <v>0</v>
      </c>
    </row>
    <row r="72" spans="2:16" ht="25.5">
      <c r="B72" s="189" t="s">
        <v>391</v>
      </c>
      <c r="C72" s="176">
        <v>2.7777777777777776E-2</v>
      </c>
      <c r="D72" s="179">
        <v>0.125</v>
      </c>
      <c r="E72" s="179">
        <v>6.5000000000000002E-2</v>
      </c>
    </row>
    <row r="73" spans="2:16" ht="25.5">
      <c r="B73" s="189" t="s">
        <v>392</v>
      </c>
      <c r="C73" s="176">
        <v>0</v>
      </c>
      <c r="D73" s="179">
        <v>9.375E-2</v>
      </c>
      <c r="E73" s="179">
        <v>0.19400000000000001</v>
      </c>
      <c r="I73" s="188"/>
      <c r="J73" s="196" t="s">
        <v>6</v>
      </c>
      <c r="K73" s="197"/>
      <c r="L73" s="198"/>
    </row>
    <row r="74" spans="2:16" ht="25.5" customHeight="1">
      <c r="B74" s="309" t="s">
        <v>393</v>
      </c>
      <c r="C74" s="220">
        <f>5.56%+8.33%</f>
        <v>0.1389</v>
      </c>
      <c r="D74" s="311">
        <v>0.3125</v>
      </c>
      <c r="E74" s="311">
        <v>0.41899999999999998</v>
      </c>
      <c r="I74" s="188"/>
      <c r="J74" s="189">
        <v>2005</v>
      </c>
      <c r="K74" s="189">
        <v>2008</v>
      </c>
      <c r="L74" s="189">
        <v>2011</v>
      </c>
    </row>
    <row r="75" spans="2:16" ht="25.5">
      <c r="B75" s="310"/>
      <c r="C75" s="221"/>
      <c r="D75" s="312"/>
      <c r="E75" s="312"/>
      <c r="I75" s="189" t="s">
        <v>394</v>
      </c>
      <c r="J75" s="199">
        <f>SUM(C78:C79)</f>
        <v>0.3611111111111111</v>
      </c>
      <c r="K75" s="199">
        <f>SUM(D78:D79)</f>
        <v>9.375E-2</v>
      </c>
      <c r="L75" s="199">
        <f t="shared" ref="L75" si="5">SUM(E78:E79)</f>
        <v>3.2000000000000001E-2</v>
      </c>
    </row>
    <row r="76" spans="2:16" ht="25.5" customHeight="1">
      <c r="B76" s="309" t="s">
        <v>395</v>
      </c>
      <c r="C76" s="220">
        <f>22.22%+25%</f>
        <v>0.47219999999999995</v>
      </c>
      <c r="D76" s="311">
        <v>0.34375</v>
      </c>
      <c r="E76" s="311">
        <v>0.28999999999999998</v>
      </c>
    </row>
    <row r="77" spans="2:16" ht="25.5" customHeight="1">
      <c r="B77" s="310"/>
      <c r="C77" s="221"/>
      <c r="D77" s="312"/>
      <c r="E77" s="312"/>
    </row>
    <row r="78" spans="2:16" ht="25.5">
      <c r="B78" s="189" t="s">
        <v>396</v>
      </c>
      <c r="C78" s="176">
        <v>0.22222222222222221</v>
      </c>
      <c r="D78" s="179">
        <v>6.25E-2</v>
      </c>
      <c r="E78" s="179">
        <v>3.2000000000000001E-2</v>
      </c>
    </row>
    <row r="79" spans="2:16" ht="25.5">
      <c r="B79" s="189" t="s">
        <v>397</v>
      </c>
      <c r="C79" s="176">
        <v>0.1388888888888889</v>
      </c>
      <c r="D79" s="179">
        <v>3.125E-2</v>
      </c>
      <c r="E79" s="179">
        <v>0</v>
      </c>
    </row>
    <row r="83" spans="2:5" ht="15.75">
      <c r="B83" s="168" t="s">
        <v>262</v>
      </c>
    </row>
    <row r="87" spans="2:5">
      <c r="C87" s="313" t="s">
        <v>6</v>
      </c>
      <c r="D87" s="314"/>
      <c r="E87" s="314"/>
    </row>
    <row r="88" spans="2:5" ht="15.75" thickBot="1">
      <c r="C88" s="189">
        <v>2008</v>
      </c>
      <c r="D88" s="200">
        <v>2011</v>
      </c>
      <c r="E88" s="200">
        <v>2014</v>
      </c>
    </row>
    <row r="89" spans="2:5" ht="16.5" thickTop="1" thickBot="1">
      <c r="B89" s="201" t="s">
        <v>398</v>
      </c>
      <c r="C89" s="202">
        <v>5.8421052631578947</v>
      </c>
      <c r="D89" s="203">
        <v>4.96</v>
      </c>
      <c r="E89" s="12">
        <v>5.4074074074074074</v>
      </c>
    </row>
    <row r="90" spans="2:5" ht="16.5" thickTop="1" thickBot="1">
      <c r="B90" s="201" t="s">
        <v>399</v>
      </c>
      <c r="C90" s="202">
        <v>5.4473684210526319</v>
      </c>
      <c r="D90" s="203">
        <v>3.54</v>
      </c>
      <c r="E90" s="12">
        <v>4.333333333333333</v>
      </c>
    </row>
    <row r="91" spans="2:5" ht="16.5" thickTop="1" thickBot="1">
      <c r="B91" s="201" t="s">
        <v>400</v>
      </c>
      <c r="C91" s="202">
        <v>4.2894736842105265</v>
      </c>
      <c r="D91" s="203">
        <v>3.83</v>
      </c>
      <c r="E91" s="12">
        <v>3.4444444444444451</v>
      </c>
    </row>
    <row r="92" spans="2:5" ht="16.5" thickTop="1" thickBot="1">
      <c r="B92" s="201" t="s">
        <v>401</v>
      </c>
      <c r="C92" s="202">
        <v>4.8421052631578947</v>
      </c>
      <c r="D92" s="203">
        <v>4.17</v>
      </c>
      <c r="E92" s="12">
        <v>4.1851851851851851</v>
      </c>
    </row>
    <row r="93" spans="2:5" ht="15.75" thickTop="1">
      <c r="B93" s="201" t="s">
        <v>402</v>
      </c>
      <c r="C93" s="202">
        <v>5.3684210526315788</v>
      </c>
      <c r="D93" s="203">
        <v>4.5199999999999996</v>
      </c>
      <c r="E93" s="12">
        <v>5.3571428571428577</v>
      </c>
    </row>
    <row r="98" spans="2:11" ht="15.75">
      <c r="B98" s="168" t="s">
        <v>177</v>
      </c>
    </row>
    <row r="99" spans="2:11" ht="15.75">
      <c r="B99" s="168"/>
    </row>
    <row r="100" spans="2:11">
      <c r="B100" s="204"/>
      <c r="C100" s="201" t="s">
        <v>6</v>
      </c>
      <c r="D100" s="205"/>
      <c r="E100" s="206"/>
      <c r="G100" s="204"/>
      <c r="H100" s="201" t="s">
        <v>6</v>
      </c>
      <c r="I100" s="205"/>
      <c r="J100" s="206"/>
    </row>
    <row r="101" spans="2:11" ht="15.75" thickBot="1">
      <c r="B101" s="207"/>
      <c r="C101" s="208">
        <v>2008</v>
      </c>
      <c r="D101" s="208">
        <v>2011</v>
      </c>
      <c r="E101" s="208">
        <v>2014</v>
      </c>
      <c r="G101" s="207"/>
      <c r="H101" s="208">
        <v>2011</v>
      </c>
      <c r="I101" s="208">
        <v>2014</v>
      </c>
    </row>
    <row r="102" spans="2:11" ht="27" thickTop="1" thickBot="1">
      <c r="B102" s="209" t="s">
        <v>403</v>
      </c>
      <c r="C102" s="176">
        <v>0</v>
      </c>
      <c r="D102" s="179">
        <v>0.6</v>
      </c>
      <c r="E102" s="5">
        <v>0.66666666666666674</v>
      </c>
      <c r="G102" s="209" t="s">
        <v>403</v>
      </c>
      <c r="H102" s="179">
        <v>0.6</v>
      </c>
      <c r="I102" s="5">
        <v>0.66666666666666674</v>
      </c>
    </row>
    <row r="103" spans="2:11" ht="15" customHeight="1" thickTop="1" thickBot="1">
      <c r="B103" s="209" t="s">
        <v>404</v>
      </c>
      <c r="C103" s="176">
        <v>0</v>
      </c>
      <c r="D103" s="179">
        <v>0.2</v>
      </c>
      <c r="E103" s="5">
        <v>0.33333333333333337</v>
      </c>
      <c r="G103" s="209" t="s">
        <v>404</v>
      </c>
      <c r="H103" s="179">
        <v>0.2</v>
      </c>
      <c r="I103" s="5">
        <v>0.33333333333333337</v>
      </c>
    </row>
    <row r="104" spans="2:11" ht="39.75" thickTop="1" thickBot="1">
      <c r="B104" s="209" t="s">
        <v>405</v>
      </c>
      <c r="C104" s="176">
        <v>0</v>
      </c>
      <c r="D104" s="179">
        <v>0</v>
      </c>
      <c r="E104" s="5">
        <v>0</v>
      </c>
      <c r="G104" s="209" t="s">
        <v>405</v>
      </c>
      <c r="H104" s="179">
        <v>0</v>
      </c>
      <c r="I104" s="5">
        <v>0</v>
      </c>
    </row>
    <row r="105" spans="2:11" ht="26.25" thickTop="1">
      <c r="B105" s="210" t="s">
        <v>406</v>
      </c>
      <c r="C105" s="176">
        <v>0</v>
      </c>
      <c r="D105" s="179">
        <v>0.2</v>
      </c>
      <c r="E105" s="7">
        <v>0</v>
      </c>
      <c r="G105" s="210" t="s">
        <v>406</v>
      </c>
      <c r="H105" s="179">
        <v>0.2</v>
      </c>
      <c r="I105" s="7">
        <v>0</v>
      </c>
    </row>
    <row r="106" spans="2:11" ht="15.75">
      <c r="B106" s="168"/>
    </row>
    <row r="109" spans="2:11" ht="15.75">
      <c r="B109" s="168" t="s">
        <v>223</v>
      </c>
    </row>
    <row r="112" spans="2:11">
      <c r="B112" s="211"/>
      <c r="C112" s="315" t="s">
        <v>407</v>
      </c>
      <c r="D112" s="316"/>
      <c r="E112" s="316"/>
      <c r="F112" s="316"/>
      <c r="G112" s="316"/>
      <c r="H112" s="316"/>
      <c r="I112" s="316"/>
      <c r="J112" s="316"/>
      <c r="K112" s="316"/>
    </row>
    <row r="113" spans="2:11">
      <c r="B113" s="212"/>
      <c r="C113" s="307" t="s">
        <v>408</v>
      </c>
      <c r="D113" s="308"/>
      <c r="E113" s="308"/>
      <c r="F113" s="308"/>
      <c r="G113" s="308"/>
      <c r="H113" s="308"/>
      <c r="I113" s="308"/>
      <c r="J113" s="308"/>
      <c r="K113" s="308"/>
    </row>
    <row r="114" spans="2:11">
      <c r="B114" s="212"/>
      <c r="C114" s="209">
        <v>2008</v>
      </c>
      <c r="D114" s="213"/>
      <c r="E114" s="214"/>
      <c r="F114" s="209">
        <v>2011</v>
      </c>
      <c r="G114" s="213"/>
      <c r="H114" s="214"/>
      <c r="I114" s="209">
        <v>2014</v>
      </c>
      <c r="J114" s="213"/>
      <c r="K114" s="214"/>
    </row>
    <row r="115" spans="2:11" ht="26.25" thickBot="1">
      <c r="B115" s="215"/>
      <c r="C115" s="189" t="s">
        <v>309</v>
      </c>
      <c r="D115" s="189" t="s">
        <v>310</v>
      </c>
      <c r="E115" s="189" t="s">
        <v>227</v>
      </c>
      <c r="F115" s="189" t="s">
        <v>309</v>
      </c>
      <c r="G115" s="189" t="s">
        <v>310</v>
      </c>
      <c r="H115" s="189" t="s">
        <v>227</v>
      </c>
      <c r="I115" s="189" t="s">
        <v>309</v>
      </c>
      <c r="J115" s="189" t="s">
        <v>310</v>
      </c>
      <c r="K115" s="189" t="s">
        <v>227</v>
      </c>
    </row>
    <row r="116" spans="2:11" ht="15.75" thickTop="1">
      <c r="B116" s="208" t="s">
        <v>6</v>
      </c>
      <c r="C116" s="176">
        <v>0.26315789473684209</v>
      </c>
      <c r="D116" s="176">
        <v>0.18421052631578946</v>
      </c>
      <c r="E116" s="176">
        <v>7.8947368421052627E-2</v>
      </c>
      <c r="F116" s="179">
        <v>0.25</v>
      </c>
      <c r="G116" s="179">
        <v>6.25E-2</v>
      </c>
      <c r="H116" s="179">
        <v>0.21875</v>
      </c>
      <c r="I116" s="5">
        <v>0.39393939393939392</v>
      </c>
      <c r="J116" s="5">
        <v>6.0606060606060608E-2</v>
      </c>
      <c r="K116" s="7">
        <v>9.0909090909090912E-2</v>
      </c>
    </row>
    <row r="120" spans="2:11">
      <c r="B120" s="125" t="s">
        <v>409</v>
      </c>
    </row>
    <row r="124" spans="2:11">
      <c r="B124" s="216"/>
      <c r="C124" s="217" t="s">
        <v>410</v>
      </c>
      <c r="D124" s="218"/>
      <c r="E124" s="218"/>
      <c r="F124" s="218"/>
      <c r="G124" s="218"/>
      <c r="H124" s="218"/>
      <c r="I124" s="218"/>
      <c r="J124" s="218"/>
      <c r="K124" s="218"/>
    </row>
    <row r="125" spans="2:11">
      <c r="B125" s="219"/>
      <c r="C125" s="201" t="s">
        <v>162</v>
      </c>
      <c r="D125" s="205"/>
      <c r="E125" s="201" t="s">
        <v>163</v>
      </c>
      <c r="F125" s="205" t="s">
        <v>411</v>
      </c>
      <c r="G125" s="205" t="s">
        <v>412</v>
      </c>
      <c r="H125" s="205"/>
      <c r="I125" s="201" t="s">
        <v>413</v>
      </c>
      <c r="J125" s="205"/>
      <c r="K125" s="205"/>
    </row>
    <row r="126" spans="2:11">
      <c r="B126" s="219"/>
      <c r="C126" s="201" t="s">
        <v>414</v>
      </c>
      <c r="D126" s="201" t="s">
        <v>415</v>
      </c>
      <c r="E126" s="201" t="s">
        <v>414</v>
      </c>
      <c r="F126" s="201" t="s">
        <v>415</v>
      </c>
      <c r="G126" s="201" t="s">
        <v>414</v>
      </c>
      <c r="H126" s="201" t="s">
        <v>415</v>
      </c>
      <c r="I126" s="201" t="s">
        <v>162</v>
      </c>
      <c r="J126" s="201" t="s">
        <v>163</v>
      </c>
      <c r="K126" s="201" t="s">
        <v>294</v>
      </c>
    </row>
    <row r="127" spans="2:11">
      <c r="B127" s="185" t="s">
        <v>6</v>
      </c>
      <c r="C127" s="203">
        <f>[1]Gràfics!D509</f>
        <v>3.19</v>
      </c>
      <c r="D127" s="203">
        <f>[1]Gràfics!E509</f>
        <v>5.0599999999999996</v>
      </c>
      <c r="E127" s="203">
        <f>[1]Gràfics!F509</f>
        <v>2.0299999999999998</v>
      </c>
      <c r="F127" s="203">
        <f>[1]Gràfics!G509</f>
        <v>3.16</v>
      </c>
      <c r="G127" s="203">
        <f>[1]Gràfics!H509</f>
        <v>4.1900000000000004</v>
      </c>
      <c r="H127" s="203">
        <f>[1]Gràfics!I509</f>
        <v>4.75</v>
      </c>
      <c r="I127" s="203">
        <f>[1]Gràfics!J509</f>
        <v>-1.8699999999999997</v>
      </c>
      <c r="J127" s="203">
        <f>[1]Gràfics!K509</f>
        <v>-1.1300000000000003</v>
      </c>
      <c r="K127" s="203">
        <f>[1]Gràfics!L509</f>
        <v>-0.55999999999999961</v>
      </c>
    </row>
  </sheetData>
  <mergeCells count="28">
    <mergeCell ref="B2:S2"/>
    <mergeCell ref="C17:E17"/>
    <mergeCell ref="B41:H41"/>
    <mergeCell ref="B42:B43"/>
    <mergeCell ref="C42:D42"/>
    <mergeCell ref="E42:F42"/>
    <mergeCell ref="G42:H42"/>
    <mergeCell ref="I51:K51"/>
    <mergeCell ref="L51:N51"/>
    <mergeCell ref="O51:Q51"/>
    <mergeCell ref="C56:E56"/>
    <mergeCell ref="H56:L56"/>
    <mergeCell ref="B74:B75"/>
    <mergeCell ref="D74:D75"/>
    <mergeCell ref="E74:E75"/>
    <mergeCell ref="C51:E51"/>
    <mergeCell ref="F51:H51"/>
    <mergeCell ref="I65:I66"/>
    <mergeCell ref="J65:J66"/>
    <mergeCell ref="K65:L65"/>
    <mergeCell ref="M65:N65"/>
    <mergeCell ref="O65:P65"/>
    <mergeCell ref="C113:K113"/>
    <mergeCell ref="B76:B77"/>
    <mergeCell ref="D76:D77"/>
    <mergeCell ref="E76:E77"/>
    <mergeCell ref="C87:E87"/>
    <mergeCell ref="C112:K1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1</vt:i4>
      </vt:variant>
    </vt:vector>
  </HeadingPairs>
  <TitlesOfParts>
    <vt:vector size="8" baseType="lpstr">
      <vt:lpstr>Fitxa tècnica</vt:lpstr>
      <vt:lpstr>Index</vt:lpstr>
      <vt:lpstr>Resum</vt:lpstr>
      <vt:lpstr>Taules</vt:lpstr>
      <vt:lpstr>Gràfics</vt:lpstr>
      <vt:lpstr>Comparativa</vt:lpstr>
      <vt:lpstr>Taules comparativa</vt:lpstr>
      <vt:lpstr>Resum!Àrea_d'impressió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2015-08-26T07:23:13Z</dcterms:modified>
</cp:coreProperties>
</file>